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23200853-6098-4901-A1AD-E479DD68EABD}" xr6:coauthVersionLast="47" xr6:coauthVersionMax="47" xr10:uidLastSave="{00000000-0000-0000-0000-000000000000}"/>
  <bookViews>
    <workbookView xWindow="-120" yWindow="-120" windowWidth="29040" windowHeight="15840" tabRatio="440" xr2:uid="{11237178-D157-405C-A392-0279F07E7A84}"/>
  </bookViews>
  <sheets>
    <sheet name="I-XII.2022" sheetId="1" r:id="rId1"/>
    <sheet name="I-V.202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7" i="1" l="1"/>
  <c r="AQ17" i="1"/>
  <c r="L19" i="2"/>
  <c r="H19" i="2"/>
  <c r="G19" i="2"/>
  <c r="C19" i="2"/>
  <c r="B19" i="2"/>
  <c r="M17" i="2"/>
  <c r="L17" i="2"/>
  <c r="M16" i="2"/>
  <c r="L16" i="2"/>
  <c r="Q14" i="2"/>
  <c r="B14" i="2"/>
  <c r="M14" i="2"/>
  <c r="L14" i="2"/>
  <c r="H14" i="2"/>
  <c r="G14" i="2"/>
  <c r="C14" i="2"/>
  <c r="R13" i="2"/>
  <c r="Q13" i="2"/>
  <c r="R12" i="2"/>
  <c r="Q12" i="2"/>
  <c r="M11" i="2"/>
  <c r="L11" i="2"/>
  <c r="L10" i="2"/>
  <c r="Q8" i="2"/>
  <c r="R6" i="2"/>
  <c r="Q6" i="2"/>
  <c r="AV19" i="1"/>
  <c r="AU19" i="1"/>
  <c r="M19" i="1"/>
  <c r="L19" i="1"/>
  <c r="AF18" i="1"/>
  <c r="AL18" i="1"/>
  <c r="AK18" i="1"/>
  <c r="AG18" i="1"/>
  <c r="BF15" i="1"/>
  <c r="BE15" i="1"/>
  <c r="BA15" i="1"/>
  <c r="AZ15" i="1"/>
  <c r="AA15" i="1"/>
  <c r="AK14" i="1"/>
  <c r="AG14" i="1"/>
  <c r="AF14" i="1"/>
  <c r="B7" i="1"/>
</calcChain>
</file>

<file path=xl/sharedStrings.xml><?xml version="1.0" encoding="utf-8"?>
<sst xmlns="http://schemas.openxmlformats.org/spreadsheetml/2006/main" count="150" uniqueCount="37">
  <si>
    <t>DODATKI:</t>
  </si>
  <si>
    <t>stażowy</t>
  </si>
  <si>
    <t>funkcyjny</t>
  </si>
  <si>
    <t>specjlny</t>
  </si>
  <si>
    <t>nagrody/ premie</t>
  </si>
  <si>
    <t>Stanowisko</t>
  </si>
  <si>
    <t>główny specjalista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</si>
  <si>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</si>
  <si>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</si>
  <si>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</si>
  <si>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</si>
  <si>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</si>
  <si>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</si>
  <si>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</si>
  <si>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</si>
  <si>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</si>
  <si>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starszy inspektor</t>
  </si>
  <si>
    <t>geodeta powiatowy</t>
  </si>
  <si>
    <t>młodszy referent</t>
  </si>
  <si>
    <t>inspektor</t>
  </si>
  <si>
    <t>referent</t>
  </si>
  <si>
    <t>naczelnik</t>
  </si>
  <si>
    <t>wicestarosta</t>
  </si>
  <si>
    <t>skarbnik powiatu</t>
  </si>
  <si>
    <t>starosta</t>
  </si>
  <si>
    <t>specjalny</t>
  </si>
  <si>
    <t>październik 2022</t>
  </si>
  <si>
    <t>listopad 2022</t>
  </si>
  <si>
    <t>grudzień  2022</t>
  </si>
  <si>
    <t>wynagrodzenie zasadnicze/ zasiłek</t>
  </si>
  <si>
    <t>styczeń 2023</t>
  </si>
  <si>
    <t>luty 2023</t>
  </si>
  <si>
    <t>marzec 2023</t>
  </si>
  <si>
    <t>kwiecień 2023</t>
  </si>
  <si>
    <t>z-ca głównego księgowego</t>
  </si>
  <si>
    <t>sekretarz powiatu/ naczelnik wydziału organizacyjnego</t>
  </si>
  <si>
    <t>1-24 maj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</si>
</sst>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592F-33EE-444F-96E7-F17B5B3891B5}">
  <dimension ref="A2:BJ20"/>
  <sheetViews>
    <sheetView tabSelected="1" workbookViewId="0">
      <selection activeCell="R1" sqref="R1"/>
    </sheetView>
  </sheetViews>
  <sheetFormatPr defaultColWidth="8.85546875" defaultRowHeight="15.75" x14ac:dyDescent="0.25"/>
  <cols>
    <col min="1" max="1" width="29.140625" style="1" customWidth="1"/>
    <col min="2" max="2" width="15.5703125" style="2" customWidth="1"/>
    <col min="3" max="3" width="9.85546875" style="2" customWidth="1"/>
    <col min="4" max="4" width="10.140625" style="2" customWidth="1"/>
    <col min="5" max="5" width="10" style="2" customWidth="1"/>
    <col min="6" max="6" width="9.5703125" style="2" customWidth="1"/>
    <col min="7" max="7" width="15.28515625" style="2" customWidth="1"/>
    <col min="8" max="8" width="8.85546875" style="2"/>
    <col min="9" max="9" width="11.28515625" style="2" customWidth="1"/>
    <col min="10" max="10" width="10.7109375" style="2" customWidth="1"/>
    <col min="11" max="11" width="9.42578125" style="2" customWidth="1"/>
    <col min="12" max="12" width="14.85546875" style="2" customWidth="1"/>
    <col min="13" max="13" width="8.85546875" style="2"/>
    <col min="14" max="14" width="10.5703125" style="2" customWidth="1"/>
    <col min="15" max="15" width="9.7109375" style="2" customWidth="1"/>
    <col min="16" max="16" width="10" style="2" customWidth="1"/>
    <col min="17" max="17" width="15.42578125" style="2" customWidth="1"/>
    <col min="18" max="18" width="8.85546875" style="2"/>
    <col min="19" max="19" width="10.140625" style="2" customWidth="1"/>
    <col min="20" max="20" width="10.5703125" style="2" customWidth="1"/>
    <col min="21" max="21" width="10.28515625" style="2" customWidth="1"/>
    <col min="22" max="22" width="15.7109375" style="2" customWidth="1"/>
    <col min="23" max="23" width="8.85546875" style="2"/>
    <col min="24" max="24" width="10.140625" style="2" customWidth="1"/>
    <col min="25" max="25" width="11" style="2" customWidth="1"/>
    <col min="26" max="26" width="10" style="2" customWidth="1"/>
    <col min="27" max="27" width="15" style="2" customWidth="1"/>
    <col min="28" max="28" width="8.85546875" style="2"/>
    <col min="29" max="30" width="10.28515625" style="2" customWidth="1"/>
    <col min="31" max="31" width="9.7109375" style="2" customWidth="1"/>
    <col min="32" max="32" width="16.140625" style="2" customWidth="1"/>
    <col min="33" max="33" width="8.85546875" style="2"/>
    <col min="34" max="34" width="10.42578125" style="2" customWidth="1"/>
    <col min="35" max="35" width="9.85546875" style="2" customWidth="1"/>
    <col min="36" max="36" width="9.28515625" style="2" customWidth="1"/>
    <col min="37" max="37" width="15.5703125" style="2" customWidth="1"/>
    <col min="38" max="38" width="8.85546875" style="2"/>
    <col min="39" max="39" width="10.28515625" style="2" customWidth="1"/>
    <col min="40" max="40" width="9.5703125" style="2" customWidth="1"/>
    <col min="41" max="41" width="9.7109375" style="2" customWidth="1"/>
    <col min="42" max="42" width="15.28515625" style="2" customWidth="1"/>
    <col min="43" max="43" width="8.85546875" style="2"/>
    <col min="44" max="44" width="10.5703125" style="2" customWidth="1"/>
    <col min="45" max="45" width="9.85546875" style="2" customWidth="1"/>
    <col min="46" max="46" width="9.42578125" style="2" customWidth="1"/>
    <col min="47" max="47" width="16.42578125" style="2" customWidth="1"/>
    <col min="48" max="48" width="8.85546875" style="2"/>
    <col min="49" max="49" width="11.5703125" style="2" customWidth="1"/>
    <col min="50" max="50" width="9.5703125" style="2" customWidth="1"/>
    <col min="51" max="51" width="10" style="2" customWidth="1"/>
    <col min="52" max="52" width="14.85546875" style="2" customWidth="1"/>
    <col min="53" max="53" width="8.85546875" style="2"/>
    <col min="54" max="54" width="12.28515625" style="2" customWidth="1"/>
    <col min="55" max="55" width="9.7109375" style="2" customWidth="1"/>
    <col min="56" max="56" width="9.85546875" style="2" customWidth="1"/>
    <col min="57" max="57" width="15.140625" style="2" customWidth="1"/>
    <col min="58" max="58" width="8.85546875" style="2"/>
    <col min="59" max="59" width="12.42578125" style="2" customWidth="1"/>
    <col min="60" max="60" width="9.85546875" style="2" customWidth="1"/>
    <col min="61" max="61" width="9.7109375" style="2" customWidth="1"/>
    <col min="62" max="62" width="10.5703125" style="2" customWidth="1"/>
    <col min="63" max="16384" width="8.85546875" style="2"/>
  </cols>
  <sheetData>
    <row r="2" spans="1:62" ht="16.5" thickBot="1" x14ac:dyDescent="0.3"/>
    <row r="3" spans="1:62" s="4" customFormat="1" x14ac:dyDescent="0.25">
      <c r="A3" s="24" t="s">
        <v>5</v>
      </c>
      <c r="B3" s="16" t="s">
        <v>7</v>
      </c>
      <c r="C3" s="17"/>
      <c r="D3" s="17"/>
      <c r="E3" s="17"/>
      <c r="F3" s="23"/>
      <c r="G3" s="16" t="s">
        <v>8</v>
      </c>
      <c r="H3" s="17"/>
      <c r="I3" s="17"/>
      <c r="J3" s="17"/>
      <c r="K3" s="18"/>
      <c r="L3" s="16" t="s">
        <v>9</v>
      </c>
      <c r="M3" s="17"/>
      <c r="N3" s="17"/>
      <c r="O3" s="17"/>
      <c r="P3" s="18"/>
      <c r="Q3" s="16" t="s">
        <v>10</v>
      </c>
      <c r="R3" s="17"/>
      <c r="S3" s="17"/>
      <c r="T3" s="17"/>
      <c r="U3" s="18"/>
      <c r="V3" s="16" t="s">
        <v>11</v>
      </c>
      <c r="W3" s="17"/>
      <c r="X3" s="17"/>
      <c r="Y3" s="17"/>
      <c r="Z3" s="18"/>
      <c r="AA3" s="16" t="s">
        <v>12</v>
      </c>
      <c r="AB3" s="17"/>
      <c r="AC3" s="17"/>
      <c r="AD3" s="17"/>
      <c r="AE3" s="18"/>
      <c r="AF3" s="16" t="s">
        <v>13</v>
      </c>
      <c r="AG3" s="17"/>
      <c r="AH3" s="17"/>
      <c r="AI3" s="17"/>
      <c r="AJ3" s="18"/>
      <c r="AK3" s="16" t="s">
        <v>14</v>
      </c>
      <c r="AL3" s="17"/>
      <c r="AM3" s="17"/>
      <c r="AN3" s="17"/>
      <c r="AO3" s="18"/>
      <c r="AP3" s="16" t="s">
        <v>15</v>
      </c>
      <c r="AQ3" s="17"/>
      <c r="AR3" s="17"/>
      <c r="AS3" s="17"/>
      <c r="AT3" s="18"/>
      <c r="AU3" s="16" t="s">
        <v>26</v>
      </c>
      <c r="AV3" s="17"/>
      <c r="AW3" s="17"/>
      <c r="AX3" s="17"/>
      <c r="AY3" s="18"/>
      <c r="AZ3" s="16" t="s">
        <v>27</v>
      </c>
      <c r="BA3" s="17"/>
      <c r="BB3" s="17"/>
      <c r="BC3" s="17"/>
      <c r="BD3" s="18"/>
      <c r="BE3" s="16" t="s">
        <v>28</v>
      </c>
      <c r="BF3" s="17"/>
      <c r="BG3" s="17"/>
      <c r="BH3" s="17"/>
      <c r="BI3" s="18"/>
    </row>
    <row r="4" spans="1:62" s="7" customFormat="1" ht="15" customHeight="1" x14ac:dyDescent="0.25">
      <c r="A4" s="24"/>
      <c r="B4" s="19" t="s">
        <v>29</v>
      </c>
      <c r="C4" s="20" t="s">
        <v>0</v>
      </c>
      <c r="D4" s="21"/>
      <c r="E4" s="22"/>
      <c r="F4" s="5"/>
      <c r="G4" s="19" t="s">
        <v>29</v>
      </c>
      <c r="H4" s="20" t="s">
        <v>0</v>
      </c>
      <c r="I4" s="21"/>
      <c r="J4" s="22"/>
      <c r="K4" s="6"/>
      <c r="L4" s="19" t="s">
        <v>29</v>
      </c>
      <c r="M4" s="20" t="s">
        <v>0</v>
      </c>
      <c r="N4" s="21"/>
      <c r="O4" s="22"/>
      <c r="P4" s="6"/>
      <c r="Q4" s="19" t="s">
        <v>29</v>
      </c>
      <c r="R4" s="20" t="s">
        <v>0</v>
      </c>
      <c r="S4" s="21"/>
      <c r="T4" s="22"/>
      <c r="U4" s="6"/>
      <c r="V4" s="19" t="s">
        <v>29</v>
      </c>
      <c r="W4" s="20" t="s">
        <v>0</v>
      </c>
      <c r="X4" s="21"/>
      <c r="Y4" s="22"/>
      <c r="Z4" s="6"/>
      <c r="AA4" s="19" t="s">
        <v>29</v>
      </c>
      <c r="AB4" s="20" t="s">
        <v>0</v>
      </c>
      <c r="AC4" s="21"/>
      <c r="AD4" s="22"/>
      <c r="AE4" s="6"/>
      <c r="AF4" s="19" t="s">
        <v>29</v>
      </c>
      <c r="AG4" s="20" t="s">
        <v>0</v>
      </c>
      <c r="AH4" s="21"/>
      <c r="AI4" s="22"/>
      <c r="AJ4" s="6"/>
      <c r="AK4" s="19" t="s">
        <v>29</v>
      </c>
      <c r="AL4" s="20" t="s">
        <v>0</v>
      </c>
      <c r="AM4" s="21"/>
      <c r="AN4" s="22"/>
      <c r="AO4" s="6"/>
      <c r="AP4" s="19" t="s">
        <v>29</v>
      </c>
      <c r="AQ4" s="20" t="s">
        <v>0</v>
      </c>
      <c r="AR4" s="21"/>
      <c r="AS4" s="22"/>
      <c r="AT4" s="6"/>
      <c r="AU4" s="19" t="s">
        <v>29</v>
      </c>
      <c r="AV4" s="20" t="s">
        <v>0</v>
      </c>
      <c r="AW4" s="21"/>
      <c r="AX4" s="22"/>
      <c r="AY4" s="6"/>
      <c r="AZ4" s="19" t="s">
        <v>29</v>
      </c>
      <c r="BA4" s="20" t="s">
        <v>0</v>
      </c>
      <c r="BB4" s="21"/>
      <c r="BC4" s="22"/>
      <c r="BD4" s="6"/>
      <c r="BE4" s="19" t="s">
        <v>29</v>
      </c>
      <c r="BF4" s="20" t="s">
        <v>0</v>
      </c>
      <c r="BG4" s="21"/>
      <c r="BH4" s="22"/>
      <c r="BI4" s="6"/>
    </row>
    <row r="5" spans="1:62" s="14" customFormat="1" ht="31.5" x14ac:dyDescent="0.25">
      <c r="A5" s="24"/>
      <c r="B5" s="19"/>
      <c r="C5" s="12" t="s">
        <v>1</v>
      </c>
      <c r="D5" s="12" t="s">
        <v>2</v>
      </c>
      <c r="E5" s="12" t="s">
        <v>25</v>
      </c>
      <c r="F5" s="3" t="s">
        <v>4</v>
      </c>
      <c r="G5" s="19"/>
      <c r="H5" s="12" t="s">
        <v>1</v>
      </c>
      <c r="I5" s="12" t="s">
        <v>2</v>
      </c>
      <c r="J5" s="12" t="s">
        <v>25</v>
      </c>
      <c r="K5" s="13" t="s">
        <v>4</v>
      </c>
      <c r="L5" s="19"/>
      <c r="M5" s="12" t="s">
        <v>1</v>
      </c>
      <c r="N5" s="12" t="s">
        <v>2</v>
      </c>
      <c r="O5" s="12" t="s">
        <v>25</v>
      </c>
      <c r="P5" s="13" t="s">
        <v>4</v>
      </c>
      <c r="Q5" s="19"/>
      <c r="R5" s="12" t="s">
        <v>1</v>
      </c>
      <c r="S5" s="12" t="s">
        <v>2</v>
      </c>
      <c r="T5" s="12" t="s">
        <v>25</v>
      </c>
      <c r="U5" s="13" t="s">
        <v>4</v>
      </c>
      <c r="V5" s="19"/>
      <c r="W5" s="12" t="s">
        <v>1</v>
      </c>
      <c r="X5" s="12" t="s">
        <v>2</v>
      </c>
      <c r="Y5" s="12" t="s">
        <v>25</v>
      </c>
      <c r="Z5" s="13" t="s">
        <v>4</v>
      </c>
      <c r="AA5" s="19"/>
      <c r="AB5" s="12" t="s">
        <v>1</v>
      </c>
      <c r="AC5" s="12" t="s">
        <v>2</v>
      </c>
      <c r="AD5" s="12" t="s">
        <v>25</v>
      </c>
      <c r="AE5" s="13" t="s">
        <v>4</v>
      </c>
      <c r="AF5" s="19"/>
      <c r="AG5" s="12" t="s">
        <v>1</v>
      </c>
      <c r="AH5" s="12" t="s">
        <v>2</v>
      </c>
      <c r="AI5" s="12" t="s">
        <v>25</v>
      </c>
      <c r="AJ5" s="13" t="s">
        <v>4</v>
      </c>
      <c r="AK5" s="19"/>
      <c r="AL5" s="12" t="s">
        <v>1</v>
      </c>
      <c r="AM5" s="12" t="s">
        <v>2</v>
      </c>
      <c r="AN5" s="12" t="s">
        <v>25</v>
      </c>
      <c r="AO5" s="13" t="s">
        <v>4</v>
      </c>
      <c r="AP5" s="19"/>
      <c r="AQ5" s="12" t="s">
        <v>1</v>
      </c>
      <c r="AR5" s="12" t="s">
        <v>2</v>
      </c>
      <c r="AS5" s="12" t="s">
        <v>25</v>
      </c>
      <c r="AT5" s="13" t="s">
        <v>4</v>
      </c>
      <c r="AU5" s="19"/>
      <c r="AV5" s="12" t="s">
        <v>1</v>
      </c>
      <c r="AW5" s="12" t="s">
        <v>2</v>
      </c>
      <c r="AX5" s="12" t="s">
        <v>25</v>
      </c>
      <c r="AY5" s="13" t="s">
        <v>4</v>
      </c>
      <c r="AZ5" s="19"/>
      <c r="BA5" s="12" t="s">
        <v>1</v>
      </c>
      <c r="BB5" s="12" t="s">
        <v>2</v>
      </c>
      <c r="BC5" s="12" t="s">
        <v>25</v>
      </c>
      <c r="BD5" s="13" t="s">
        <v>4</v>
      </c>
      <c r="BE5" s="19"/>
      <c r="BF5" s="12" t="s">
        <v>1</v>
      </c>
      <c r="BG5" s="12" t="s">
        <v>2</v>
      </c>
      <c r="BH5" s="12" t="s">
        <v>25</v>
      </c>
      <c r="BI5" s="13" t="s">
        <v>4</v>
      </c>
    </row>
    <row r="6" spans="1:62" ht="30.75" customHeight="1" x14ac:dyDescent="0.25">
      <c r="A6" s="11" t="s">
        <v>6</v>
      </c>
      <c r="B6" s="25">
        <v>4770</v>
      </c>
      <c r="C6" s="26">
        <v>763.2</v>
      </c>
      <c r="D6" s="26">
        <v>500</v>
      </c>
      <c r="E6" s="26">
        <v>0</v>
      </c>
      <c r="F6" s="27">
        <v>0</v>
      </c>
      <c r="G6" s="25">
        <v>4770</v>
      </c>
      <c r="H6" s="26">
        <v>763.2</v>
      </c>
      <c r="I6" s="26">
        <v>500</v>
      </c>
      <c r="J6" s="26">
        <v>0</v>
      </c>
      <c r="K6" s="28">
        <v>0</v>
      </c>
      <c r="L6" s="25">
        <v>4770</v>
      </c>
      <c r="M6" s="26">
        <v>810.9</v>
      </c>
      <c r="N6" s="26">
        <v>500</v>
      </c>
      <c r="O6" s="26">
        <v>0</v>
      </c>
      <c r="P6" s="28">
        <v>0</v>
      </c>
      <c r="Q6" s="25">
        <v>4770</v>
      </c>
      <c r="R6" s="26">
        <v>810.9</v>
      </c>
      <c r="S6" s="26">
        <v>500</v>
      </c>
      <c r="T6" s="26">
        <v>0</v>
      </c>
      <c r="U6" s="28">
        <v>0</v>
      </c>
      <c r="V6" s="25">
        <v>4770</v>
      </c>
      <c r="W6" s="26">
        <v>500</v>
      </c>
      <c r="X6" s="26">
        <v>810.9</v>
      </c>
      <c r="Y6" s="26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0</v>
      </c>
      <c r="AM6" s="28">
        <v>0</v>
      </c>
      <c r="AN6" s="28">
        <v>0</v>
      </c>
      <c r="AO6" s="28">
        <v>0</v>
      </c>
      <c r="AP6" s="28">
        <v>0</v>
      </c>
      <c r="AQ6" s="28">
        <v>0</v>
      </c>
      <c r="AR6" s="28">
        <v>0</v>
      </c>
      <c r="AS6" s="28">
        <v>0</v>
      </c>
      <c r="AT6" s="28">
        <v>0</v>
      </c>
      <c r="AU6" s="28">
        <v>0</v>
      </c>
      <c r="AV6" s="28">
        <v>0</v>
      </c>
      <c r="AW6" s="28">
        <v>0</v>
      </c>
      <c r="AX6" s="28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0</v>
      </c>
      <c r="BJ6" s="15"/>
    </row>
    <row r="7" spans="1:62" ht="30.75" customHeight="1" x14ac:dyDescent="0.25">
      <c r="A7" s="11" t="s">
        <v>19</v>
      </c>
      <c r="B7" s="26">
        <f>4710</f>
        <v>4710</v>
      </c>
      <c r="C7" s="26">
        <v>942</v>
      </c>
      <c r="D7" s="26">
        <v>0</v>
      </c>
      <c r="E7" s="26">
        <v>0</v>
      </c>
      <c r="F7" s="27">
        <v>0</v>
      </c>
      <c r="G7" s="26">
        <v>4710</v>
      </c>
      <c r="H7" s="26">
        <v>942</v>
      </c>
      <c r="I7" s="26">
        <v>0</v>
      </c>
      <c r="J7" s="26">
        <v>0</v>
      </c>
      <c r="K7" s="26">
        <v>0</v>
      </c>
      <c r="L7" s="26">
        <v>4095.65</v>
      </c>
      <c r="M7" s="26">
        <v>819.13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8">
        <v>0</v>
      </c>
      <c r="V7" s="25">
        <v>0</v>
      </c>
      <c r="W7" s="26">
        <v>0</v>
      </c>
      <c r="X7" s="26">
        <v>0</v>
      </c>
      <c r="Y7" s="26">
        <v>0</v>
      </c>
      <c r="Z7" s="28">
        <v>0</v>
      </c>
      <c r="AA7" s="25">
        <v>0</v>
      </c>
      <c r="AB7" s="26">
        <v>0</v>
      </c>
      <c r="AC7" s="26">
        <v>0</v>
      </c>
      <c r="AD7" s="26">
        <v>0</v>
      </c>
      <c r="AE7" s="28">
        <v>0</v>
      </c>
      <c r="AF7" s="25">
        <v>0</v>
      </c>
      <c r="AG7" s="26">
        <v>0</v>
      </c>
      <c r="AH7" s="26">
        <v>0</v>
      </c>
      <c r="AI7" s="26">
        <v>0</v>
      </c>
      <c r="AJ7" s="28">
        <v>0</v>
      </c>
      <c r="AK7" s="25">
        <v>0</v>
      </c>
      <c r="AL7" s="26">
        <v>0</v>
      </c>
      <c r="AM7" s="26">
        <v>0</v>
      </c>
      <c r="AN7" s="26">
        <v>0</v>
      </c>
      <c r="AO7" s="28">
        <v>0</v>
      </c>
      <c r="AP7" s="25">
        <v>0</v>
      </c>
      <c r="AQ7" s="26">
        <v>0</v>
      </c>
      <c r="AR7" s="26">
        <v>0</v>
      </c>
      <c r="AS7" s="26">
        <v>0</v>
      </c>
      <c r="AT7" s="28">
        <v>0</v>
      </c>
      <c r="AU7" s="25">
        <v>0</v>
      </c>
      <c r="AV7" s="26">
        <v>0</v>
      </c>
      <c r="AW7" s="26">
        <v>0</v>
      </c>
      <c r="AX7" s="26">
        <v>0</v>
      </c>
      <c r="AY7" s="28">
        <v>0</v>
      </c>
      <c r="AZ7" s="25">
        <v>0</v>
      </c>
      <c r="BA7" s="26">
        <v>0</v>
      </c>
      <c r="BB7" s="26">
        <v>0</v>
      </c>
      <c r="BC7" s="26">
        <v>0</v>
      </c>
      <c r="BD7" s="28">
        <v>0</v>
      </c>
      <c r="BE7" s="25">
        <v>0</v>
      </c>
      <c r="BF7" s="26">
        <v>0</v>
      </c>
      <c r="BG7" s="26">
        <v>0</v>
      </c>
      <c r="BH7" s="26">
        <v>0</v>
      </c>
      <c r="BI7" s="28">
        <v>0</v>
      </c>
      <c r="BJ7" s="15"/>
    </row>
    <row r="8" spans="1:62" ht="33.75" customHeight="1" x14ac:dyDescent="0.25">
      <c r="A8" s="11" t="s">
        <v>34</v>
      </c>
      <c r="B8" s="25">
        <v>5790</v>
      </c>
      <c r="C8" s="26">
        <v>1158</v>
      </c>
      <c r="D8" s="26">
        <v>1000</v>
      </c>
      <c r="E8" s="26">
        <v>2030</v>
      </c>
      <c r="F8" s="27">
        <v>0</v>
      </c>
      <c r="G8" s="25">
        <v>5790</v>
      </c>
      <c r="H8" s="26">
        <v>1158</v>
      </c>
      <c r="I8" s="26">
        <v>1000</v>
      </c>
      <c r="J8" s="26">
        <v>2030</v>
      </c>
      <c r="K8" s="28">
        <v>0</v>
      </c>
      <c r="L8" s="25">
        <v>5790</v>
      </c>
      <c r="M8" s="26">
        <v>1158</v>
      </c>
      <c r="N8" s="26">
        <v>1000</v>
      </c>
      <c r="O8" s="26">
        <v>2030</v>
      </c>
      <c r="P8" s="28">
        <v>0</v>
      </c>
      <c r="Q8" s="25">
        <v>5790</v>
      </c>
      <c r="R8" s="26">
        <v>1158</v>
      </c>
      <c r="S8" s="26">
        <v>1000</v>
      </c>
      <c r="T8" s="26">
        <v>2030</v>
      </c>
      <c r="U8" s="28">
        <v>3000</v>
      </c>
      <c r="V8" s="25">
        <v>5790</v>
      </c>
      <c r="W8" s="26">
        <v>1158</v>
      </c>
      <c r="X8" s="26">
        <v>1000</v>
      </c>
      <c r="Y8" s="26">
        <v>2030</v>
      </c>
      <c r="Z8" s="28">
        <v>0</v>
      </c>
      <c r="AA8" s="25">
        <v>5790</v>
      </c>
      <c r="AB8" s="26">
        <v>1158</v>
      </c>
      <c r="AC8" s="26">
        <v>1000</v>
      </c>
      <c r="AD8" s="26">
        <v>2030</v>
      </c>
      <c r="AE8" s="28">
        <v>0</v>
      </c>
      <c r="AF8" s="25">
        <v>5790</v>
      </c>
      <c r="AG8" s="26">
        <v>1158</v>
      </c>
      <c r="AH8" s="26">
        <v>1000</v>
      </c>
      <c r="AI8" s="26">
        <v>2030</v>
      </c>
      <c r="AJ8" s="28">
        <v>0</v>
      </c>
      <c r="AK8" s="25">
        <v>5790</v>
      </c>
      <c r="AL8" s="26">
        <v>1158</v>
      </c>
      <c r="AM8" s="26">
        <v>1000</v>
      </c>
      <c r="AN8" s="26">
        <v>2030</v>
      </c>
      <c r="AO8" s="28">
        <v>0</v>
      </c>
      <c r="AP8" s="25">
        <v>5790</v>
      </c>
      <c r="AQ8" s="26">
        <v>1158</v>
      </c>
      <c r="AR8" s="26">
        <v>1000</v>
      </c>
      <c r="AS8" s="26">
        <v>2030</v>
      </c>
      <c r="AT8" s="28">
        <v>0</v>
      </c>
      <c r="AU8" s="25">
        <v>5790</v>
      </c>
      <c r="AV8" s="26">
        <v>1158</v>
      </c>
      <c r="AW8" s="26">
        <v>1000</v>
      </c>
      <c r="AX8" s="26">
        <v>2030</v>
      </c>
      <c r="AY8" s="28">
        <v>0</v>
      </c>
      <c r="AZ8" s="25">
        <v>5790</v>
      </c>
      <c r="BA8" s="26">
        <v>1158</v>
      </c>
      <c r="BB8" s="26">
        <v>1000</v>
      </c>
      <c r="BC8" s="26">
        <v>2030</v>
      </c>
      <c r="BD8" s="28">
        <v>4500</v>
      </c>
      <c r="BE8" s="25">
        <v>5790</v>
      </c>
      <c r="BF8" s="26">
        <v>1158</v>
      </c>
      <c r="BG8" s="26">
        <v>1000</v>
      </c>
      <c r="BH8" s="26">
        <v>2030</v>
      </c>
      <c r="BI8" s="28">
        <v>0</v>
      </c>
      <c r="BJ8" s="15"/>
    </row>
    <row r="9" spans="1:62" ht="26.25" customHeight="1" x14ac:dyDescent="0.25">
      <c r="A9" s="11" t="s">
        <v>22</v>
      </c>
      <c r="B9" s="25">
        <v>6680</v>
      </c>
      <c r="C9" s="26">
        <v>1336</v>
      </c>
      <c r="D9" s="26">
        <v>2320</v>
      </c>
      <c r="E9" s="26">
        <v>0</v>
      </c>
      <c r="F9" s="27">
        <v>0</v>
      </c>
      <c r="G9" s="25">
        <v>6680</v>
      </c>
      <c r="H9" s="26">
        <v>1336</v>
      </c>
      <c r="I9" s="26">
        <v>2320</v>
      </c>
      <c r="J9" s="26">
        <v>0</v>
      </c>
      <c r="K9" s="27">
        <v>0</v>
      </c>
      <c r="L9" s="25">
        <v>6680</v>
      </c>
      <c r="M9" s="26">
        <v>1336</v>
      </c>
      <c r="N9" s="26">
        <v>2320</v>
      </c>
      <c r="O9" s="26">
        <v>0</v>
      </c>
      <c r="P9" s="27">
        <v>0</v>
      </c>
      <c r="Q9" s="25">
        <v>6680</v>
      </c>
      <c r="R9" s="26">
        <v>1336</v>
      </c>
      <c r="S9" s="26">
        <v>2320</v>
      </c>
      <c r="T9" s="26">
        <v>0</v>
      </c>
      <c r="U9" s="27">
        <v>0</v>
      </c>
      <c r="V9" s="25">
        <v>6680</v>
      </c>
      <c r="W9" s="26">
        <v>1336</v>
      </c>
      <c r="X9" s="26">
        <v>2320</v>
      </c>
      <c r="Y9" s="26">
        <v>0</v>
      </c>
      <c r="Z9" s="27">
        <v>0</v>
      </c>
      <c r="AA9" s="25">
        <v>6680</v>
      </c>
      <c r="AB9" s="26">
        <v>1336</v>
      </c>
      <c r="AC9" s="26">
        <v>2320</v>
      </c>
      <c r="AD9" s="26">
        <v>0</v>
      </c>
      <c r="AE9" s="27">
        <v>0</v>
      </c>
      <c r="AF9" s="25">
        <v>6680</v>
      </c>
      <c r="AG9" s="26">
        <v>1336</v>
      </c>
      <c r="AH9" s="26">
        <v>2320</v>
      </c>
      <c r="AI9" s="26">
        <v>0</v>
      </c>
      <c r="AJ9" s="27">
        <v>0</v>
      </c>
      <c r="AK9" s="25">
        <v>6680</v>
      </c>
      <c r="AL9" s="26">
        <v>1336</v>
      </c>
      <c r="AM9" s="26">
        <v>2320</v>
      </c>
      <c r="AN9" s="26">
        <v>0</v>
      </c>
      <c r="AO9" s="27">
        <v>0</v>
      </c>
      <c r="AP9" s="25">
        <v>6680</v>
      </c>
      <c r="AQ9" s="26">
        <v>1336</v>
      </c>
      <c r="AR9" s="26">
        <v>2320</v>
      </c>
      <c r="AS9" s="26">
        <v>0</v>
      </c>
      <c r="AT9" s="27">
        <v>0</v>
      </c>
      <c r="AU9" s="25">
        <v>6680</v>
      </c>
      <c r="AV9" s="26">
        <v>1336</v>
      </c>
      <c r="AW9" s="26">
        <v>2320</v>
      </c>
      <c r="AX9" s="26">
        <v>0</v>
      </c>
      <c r="AY9" s="27">
        <v>0</v>
      </c>
      <c r="AZ9" s="25">
        <v>6680</v>
      </c>
      <c r="BA9" s="26">
        <v>1336</v>
      </c>
      <c r="BB9" s="26">
        <v>2320</v>
      </c>
      <c r="BC9" s="26">
        <v>0</v>
      </c>
      <c r="BD9" s="27">
        <v>0</v>
      </c>
      <c r="BE9" s="25">
        <v>6680</v>
      </c>
      <c r="BF9" s="26">
        <v>1336</v>
      </c>
      <c r="BG9" s="26">
        <v>2320</v>
      </c>
      <c r="BH9" s="26">
        <v>0</v>
      </c>
      <c r="BI9" s="28">
        <v>0</v>
      </c>
      <c r="BJ9" s="15"/>
    </row>
    <row r="10" spans="1:62" ht="35.25" customHeight="1" x14ac:dyDescent="0.25">
      <c r="A10" s="11" t="s">
        <v>17</v>
      </c>
      <c r="B10" s="25">
        <v>5390</v>
      </c>
      <c r="C10" s="26">
        <v>1078</v>
      </c>
      <c r="D10" s="26">
        <v>1200</v>
      </c>
      <c r="E10" s="26">
        <v>1440</v>
      </c>
      <c r="F10" s="27">
        <v>0</v>
      </c>
      <c r="G10" s="25">
        <v>5390</v>
      </c>
      <c r="H10" s="26">
        <v>1078</v>
      </c>
      <c r="I10" s="26">
        <v>1200</v>
      </c>
      <c r="J10" s="26">
        <v>0</v>
      </c>
      <c r="K10" s="27">
        <v>0</v>
      </c>
      <c r="L10" s="25">
        <v>5390</v>
      </c>
      <c r="M10" s="26">
        <v>1078</v>
      </c>
      <c r="N10" s="26">
        <v>1200</v>
      </c>
      <c r="O10" s="26">
        <v>0</v>
      </c>
      <c r="P10" s="27">
        <v>0</v>
      </c>
      <c r="Q10" s="25">
        <v>5390</v>
      </c>
      <c r="R10" s="26">
        <v>1078</v>
      </c>
      <c r="S10" s="26">
        <v>1200</v>
      </c>
      <c r="T10" s="26">
        <v>0</v>
      </c>
      <c r="U10" s="27">
        <v>0</v>
      </c>
      <c r="V10" s="25">
        <v>5390</v>
      </c>
      <c r="W10" s="26">
        <v>1078</v>
      </c>
      <c r="X10" s="26">
        <v>1200</v>
      </c>
      <c r="Y10" s="26">
        <v>0</v>
      </c>
      <c r="Z10" s="27">
        <v>0</v>
      </c>
      <c r="AA10" s="25">
        <v>5390</v>
      </c>
      <c r="AB10" s="26">
        <v>1078</v>
      </c>
      <c r="AC10" s="26">
        <v>1200</v>
      </c>
      <c r="AD10" s="26">
        <v>0</v>
      </c>
      <c r="AE10" s="27">
        <v>0</v>
      </c>
      <c r="AF10" s="25">
        <v>5390</v>
      </c>
      <c r="AG10" s="26">
        <v>1078</v>
      </c>
      <c r="AH10" s="26">
        <v>1200</v>
      </c>
      <c r="AI10" s="26">
        <v>0</v>
      </c>
      <c r="AJ10" s="27">
        <v>0</v>
      </c>
      <c r="AK10" s="25">
        <v>5390</v>
      </c>
      <c r="AL10" s="26">
        <v>1078</v>
      </c>
      <c r="AM10" s="26">
        <v>1200</v>
      </c>
      <c r="AN10" s="26">
        <v>0</v>
      </c>
      <c r="AO10" s="27">
        <v>0</v>
      </c>
      <c r="AP10" s="25">
        <v>5390</v>
      </c>
      <c r="AQ10" s="26">
        <v>1078</v>
      </c>
      <c r="AR10" s="26">
        <v>1200</v>
      </c>
      <c r="AS10" s="26">
        <v>0</v>
      </c>
      <c r="AT10" s="27">
        <v>0</v>
      </c>
      <c r="AU10" s="25">
        <v>5390</v>
      </c>
      <c r="AV10" s="26">
        <v>1078</v>
      </c>
      <c r="AW10" s="26">
        <v>1200</v>
      </c>
      <c r="AX10" s="26">
        <v>0</v>
      </c>
      <c r="AY10" s="27">
        <v>0</v>
      </c>
      <c r="AZ10" s="25">
        <v>5390</v>
      </c>
      <c r="BA10" s="26">
        <v>1078</v>
      </c>
      <c r="BB10" s="26">
        <v>1200</v>
      </c>
      <c r="BC10" s="26">
        <v>0</v>
      </c>
      <c r="BD10" s="27">
        <v>3000</v>
      </c>
      <c r="BE10" s="25">
        <v>5390</v>
      </c>
      <c r="BF10" s="26">
        <v>1078</v>
      </c>
      <c r="BG10" s="26">
        <v>1200</v>
      </c>
      <c r="BH10" s="26">
        <v>0</v>
      </c>
      <c r="BI10" s="28">
        <v>0</v>
      </c>
      <c r="BJ10" s="15"/>
    </row>
    <row r="11" spans="1:62" ht="30" customHeight="1" x14ac:dyDescent="0.25">
      <c r="A11" s="11" t="s">
        <v>16</v>
      </c>
      <c r="B11" s="25">
        <v>4080</v>
      </c>
      <c r="C11" s="26">
        <v>816</v>
      </c>
      <c r="D11" s="26">
        <v>0</v>
      </c>
      <c r="E11" s="26">
        <v>0</v>
      </c>
      <c r="F11" s="27">
        <v>0</v>
      </c>
      <c r="G11" s="25">
        <v>4080</v>
      </c>
      <c r="H11" s="26">
        <v>816</v>
      </c>
      <c r="I11" s="26">
        <v>0</v>
      </c>
      <c r="J11" s="26">
        <v>0</v>
      </c>
      <c r="K11" s="27">
        <v>0</v>
      </c>
      <c r="L11" s="25">
        <v>4080</v>
      </c>
      <c r="M11" s="26">
        <v>816</v>
      </c>
      <c r="N11" s="26">
        <v>0</v>
      </c>
      <c r="O11" s="26">
        <v>0</v>
      </c>
      <c r="P11" s="27">
        <v>0</v>
      </c>
      <c r="Q11" s="25">
        <v>4080</v>
      </c>
      <c r="R11" s="26">
        <v>816</v>
      </c>
      <c r="S11" s="26">
        <v>0</v>
      </c>
      <c r="T11" s="26">
        <v>0</v>
      </c>
      <c r="U11" s="27">
        <v>0</v>
      </c>
      <c r="V11" s="25">
        <v>4080</v>
      </c>
      <c r="W11" s="26">
        <v>816</v>
      </c>
      <c r="X11" s="26">
        <v>0</v>
      </c>
      <c r="Y11" s="26">
        <v>0</v>
      </c>
      <c r="Z11" s="27">
        <v>0</v>
      </c>
      <c r="AA11" s="25">
        <v>4080</v>
      </c>
      <c r="AB11" s="26">
        <v>816</v>
      </c>
      <c r="AC11" s="26">
        <v>0</v>
      </c>
      <c r="AD11" s="26">
        <v>0</v>
      </c>
      <c r="AE11" s="27">
        <v>0</v>
      </c>
      <c r="AF11" s="25">
        <v>3882.7</v>
      </c>
      <c r="AG11" s="26">
        <v>816</v>
      </c>
      <c r="AH11" s="26">
        <v>0</v>
      </c>
      <c r="AI11" s="26">
        <v>0</v>
      </c>
      <c r="AJ11" s="28">
        <v>0</v>
      </c>
      <c r="AK11" s="25">
        <v>4080</v>
      </c>
      <c r="AL11" s="26">
        <v>816</v>
      </c>
      <c r="AM11" s="26">
        <v>0</v>
      </c>
      <c r="AN11" s="26">
        <v>0</v>
      </c>
      <c r="AO11" s="27">
        <v>0</v>
      </c>
      <c r="AP11" s="25">
        <v>4080</v>
      </c>
      <c r="AQ11" s="26">
        <v>816</v>
      </c>
      <c r="AR11" s="26">
        <v>0</v>
      </c>
      <c r="AS11" s="26">
        <v>0</v>
      </c>
      <c r="AT11" s="27">
        <v>0</v>
      </c>
      <c r="AU11" s="25">
        <v>4080</v>
      </c>
      <c r="AV11" s="26">
        <v>816</v>
      </c>
      <c r="AW11" s="26">
        <v>0</v>
      </c>
      <c r="AX11" s="26">
        <v>0</v>
      </c>
      <c r="AY11" s="27">
        <v>0</v>
      </c>
      <c r="AZ11" s="25">
        <v>4080</v>
      </c>
      <c r="BA11" s="26">
        <v>816</v>
      </c>
      <c r="BB11" s="26">
        <v>0</v>
      </c>
      <c r="BC11" s="26">
        <v>0</v>
      </c>
      <c r="BD11" s="27">
        <v>3000</v>
      </c>
      <c r="BE11" s="25">
        <v>4080</v>
      </c>
      <c r="BF11" s="26">
        <v>816</v>
      </c>
      <c r="BG11" s="26">
        <v>0</v>
      </c>
      <c r="BH11" s="26">
        <v>0</v>
      </c>
      <c r="BI11" s="28">
        <v>750</v>
      </c>
      <c r="BJ11" s="15"/>
    </row>
    <row r="12" spans="1:62" ht="32.25" customHeight="1" x14ac:dyDescent="0.25">
      <c r="A12" s="11" t="s">
        <v>21</v>
      </c>
      <c r="B12" s="25">
        <v>5400</v>
      </c>
      <c r="C12" s="26">
        <v>540</v>
      </c>
      <c r="D12" s="26">
        <v>1000</v>
      </c>
      <c r="E12" s="26">
        <v>0</v>
      </c>
      <c r="F12" s="27">
        <v>0</v>
      </c>
      <c r="G12" s="25">
        <v>5400</v>
      </c>
      <c r="H12" s="26">
        <v>540</v>
      </c>
      <c r="I12" s="26">
        <v>1000</v>
      </c>
      <c r="J12" s="26">
        <v>0</v>
      </c>
      <c r="K12" s="27">
        <v>0</v>
      </c>
      <c r="L12" s="25">
        <v>5400</v>
      </c>
      <c r="M12" s="26">
        <v>540</v>
      </c>
      <c r="N12" s="26">
        <v>1000</v>
      </c>
      <c r="O12" s="26">
        <v>0</v>
      </c>
      <c r="P12" s="27">
        <v>0</v>
      </c>
      <c r="Q12" s="25">
        <v>5267.04</v>
      </c>
      <c r="R12" s="26">
        <v>540</v>
      </c>
      <c r="S12" s="26">
        <v>800</v>
      </c>
      <c r="T12" s="26">
        <v>0</v>
      </c>
      <c r="U12" s="28">
        <v>0</v>
      </c>
      <c r="V12" s="25">
        <v>5400</v>
      </c>
      <c r="W12" s="26">
        <v>540</v>
      </c>
      <c r="X12" s="26">
        <v>1000</v>
      </c>
      <c r="Y12" s="26">
        <v>0</v>
      </c>
      <c r="Z12" s="27">
        <v>0</v>
      </c>
      <c r="AA12" s="25">
        <v>5376.82</v>
      </c>
      <c r="AB12" s="26">
        <v>540</v>
      </c>
      <c r="AC12" s="26">
        <v>933.33</v>
      </c>
      <c r="AD12" s="26">
        <v>0</v>
      </c>
      <c r="AE12" s="28">
        <v>0</v>
      </c>
      <c r="AF12" s="25">
        <v>5400</v>
      </c>
      <c r="AG12" s="26">
        <v>540</v>
      </c>
      <c r="AH12" s="26">
        <v>1000</v>
      </c>
      <c r="AI12" s="26">
        <v>0</v>
      </c>
      <c r="AJ12" s="27">
        <v>0</v>
      </c>
      <c r="AK12" s="25">
        <v>5400</v>
      </c>
      <c r="AL12" s="26">
        <v>540</v>
      </c>
      <c r="AM12" s="26">
        <v>1000</v>
      </c>
      <c r="AN12" s="26">
        <v>0</v>
      </c>
      <c r="AO12" s="27">
        <v>0</v>
      </c>
      <c r="AP12" s="25">
        <v>5400</v>
      </c>
      <c r="AQ12" s="26">
        <v>540</v>
      </c>
      <c r="AR12" s="26">
        <v>1000</v>
      </c>
      <c r="AS12" s="26">
        <v>0</v>
      </c>
      <c r="AT12" s="27">
        <v>0</v>
      </c>
      <c r="AU12" s="25">
        <v>5400</v>
      </c>
      <c r="AV12" s="26">
        <v>540</v>
      </c>
      <c r="AW12" s="26">
        <v>1000</v>
      </c>
      <c r="AX12" s="26">
        <v>0</v>
      </c>
      <c r="AY12" s="27">
        <v>0</v>
      </c>
      <c r="AZ12" s="25">
        <v>5289.2</v>
      </c>
      <c r="BA12" s="26">
        <v>594</v>
      </c>
      <c r="BB12" s="26">
        <v>833.33</v>
      </c>
      <c r="BC12" s="26">
        <v>0</v>
      </c>
      <c r="BD12" s="27">
        <v>4500</v>
      </c>
      <c r="BE12" s="25">
        <v>5400</v>
      </c>
      <c r="BF12" s="26">
        <v>540</v>
      </c>
      <c r="BG12" s="26">
        <v>1000</v>
      </c>
      <c r="BH12" s="26">
        <v>0</v>
      </c>
      <c r="BI12" s="28">
        <v>750</v>
      </c>
      <c r="BJ12" s="15"/>
    </row>
    <row r="13" spans="1:62" ht="33" customHeight="1" x14ac:dyDescent="0.25">
      <c r="A13" s="11" t="s">
        <v>21</v>
      </c>
      <c r="B13" s="25">
        <v>5400</v>
      </c>
      <c r="C13" s="26">
        <v>1080</v>
      </c>
      <c r="D13" s="26">
        <v>1000</v>
      </c>
      <c r="E13" s="26">
        <v>0</v>
      </c>
      <c r="F13" s="27">
        <v>0</v>
      </c>
      <c r="G13" s="25">
        <v>5400</v>
      </c>
      <c r="H13" s="26">
        <v>1080</v>
      </c>
      <c r="I13" s="26">
        <v>1000</v>
      </c>
      <c r="J13" s="26">
        <v>0</v>
      </c>
      <c r="K13" s="27">
        <v>0</v>
      </c>
      <c r="L13" s="25">
        <v>5400</v>
      </c>
      <c r="M13" s="26">
        <v>1080</v>
      </c>
      <c r="N13" s="26">
        <v>1000</v>
      </c>
      <c r="O13" s="26">
        <v>0</v>
      </c>
      <c r="P13" s="27">
        <v>0</v>
      </c>
      <c r="Q13" s="25">
        <v>5400</v>
      </c>
      <c r="R13" s="26">
        <v>1080</v>
      </c>
      <c r="S13" s="26">
        <v>1000</v>
      </c>
      <c r="T13" s="26">
        <v>0</v>
      </c>
      <c r="U13" s="27">
        <v>0</v>
      </c>
      <c r="V13" s="25">
        <v>5400</v>
      </c>
      <c r="W13" s="26">
        <v>1080</v>
      </c>
      <c r="X13" s="26">
        <v>1000</v>
      </c>
      <c r="Y13" s="26">
        <v>0</v>
      </c>
      <c r="Z13" s="27">
        <v>0</v>
      </c>
      <c r="AA13" s="25">
        <v>5400</v>
      </c>
      <c r="AB13" s="26">
        <v>1080</v>
      </c>
      <c r="AC13" s="26">
        <v>1000</v>
      </c>
      <c r="AD13" s="26">
        <v>0</v>
      </c>
      <c r="AE13" s="27">
        <v>0</v>
      </c>
      <c r="AF13" s="25">
        <v>5400</v>
      </c>
      <c r="AG13" s="26">
        <v>1080</v>
      </c>
      <c r="AH13" s="26">
        <v>1000</v>
      </c>
      <c r="AI13" s="26">
        <v>0</v>
      </c>
      <c r="AJ13" s="27">
        <v>0</v>
      </c>
      <c r="AK13" s="25">
        <v>5400</v>
      </c>
      <c r="AL13" s="26">
        <v>1080</v>
      </c>
      <c r="AM13" s="26">
        <v>1000</v>
      </c>
      <c r="AN13" s="26">
        <v>0</v>
      </c>
      <c r="AO13" s="27">
        <v>0</v>
      </c>
      <c r="AP13" s="25">
        <v>5400</v>
      </c>
      <c r="AQ13" s="26">
        <v>1080</v>
      </c>
      <c r="AR13" s="26">
        <v>1000</v>
      </c>
      <c r="AS13" s="26">
        <v>0</v>
      </c>
      <c r="AT13" s="27">
        <v>0</v>
      </c>
      <c r="AU13" s="25">
        <v>5400</v>
      </c>
      <c r="AV13" s="26">
        <v>1080</v>
      </c>
      <c r="AW13" s="26">
        <v>1000</v>
      </c>
      <c r="AX13" s="26">
        <v>0</v>
      </c>
      <c r="AY13" s="27">
        <v>0</v>
      </c>
      <c r="AZ13" s="25">
        <v>5400</v>
      </c>
      <c r="BA13" s="26">
        <v>1080</v>
      </c>
      <c r="BB13" s="26">
        <v>1000</v>
      </c>
      <c r="BC13" s="26">
        <v>0</v>
      </c>
      <c r="BD13" s="27">
        <v>4500</v>
      </c>
      <c r="BE13" s="25">
        <v>5400</v>
      </c>
      <c r="BF13" s="26">
        <v>1080</v>
      </c>
      <c r="BG13" s="26">
        <v>1000</v>
      </c>
      <c r="BH13" s="26">
        <v>0</v>
      </c>
      <c r="BI13" s="28">
        <v>750</v>
      </c>
      <c r="BJ13" s="15"/>
    </row>
    <row r="14" spans="1:62" ht="30.75" customHeight="1" x14ac:dyDescent="0.25">
      <c r="A14" s="11" t="s">
        <v>35</v>
      </c>
      <c r="B14" s="25">
        <v>8000</v>
      </c>
      <c r="C14" s="26">
        <v>1600</v>
      </c>
      <c r="D14" s="26">
        <v>3000</v>
      </c>
      <c r="E14" s="26">
        <v>2500</v>
      </c>
      <c r="F14" s="27">
        <v>8000</v>
      </c>
      <c r="G14" s="25">
        <v>8000</v>
      </c>
      <c r="H14" s="26">
        <v>1600</v>
      </c>
      <c r="I14" s="26">
        <v>3000</v>
      </c>
      <c r="J14" s="26">
        <v>2500</v>
      </c>
      <c r="K14" s="28">
        <v>0</v>
      </c>
      <c r="L14" s="25">
        <v>8000</v>
      </c>
      <c r="M14" s="26">
        <v>1600</v>
      </c>
      <c r="N14" s="26">
        <v>3000</v>
      </c>
      <c r="O14" s="26">
        <v>2500</v>
      </c>
      <c r="P14" s="28">
        <v>0</v>
      </c>
      <c r="Q14" s="25">
        <v>8000</v>
      </c>
      <c r="R14" s="26">
        <v>1600</v>
      </c>
      <c r="S14" s="26">
        <v>3000</v>
      </c>
      <c r="T14" s="26">
        <v>2500</v>
      </c>
      <c r="U14" s="28">
        <v>4000</v>
      </c>
      <c r="V14" s="25">
        <v>8000</v>
      </c>
      <c r="W14" s="26">
        <v>1600</v>
      </c>
      <c r="X14" s="26">
        <v>3000</v>
      </c>
      <c r="Y14" s="26">
        <v>2500</v>
      </c>
      <c r="Z14" s="28">
        <v>0</v>
      </c>
      <c r="AA14" s="25">
        <v>8000</v>
      </c>
      <c r="AB14" s="26">
        <v>1600</v>
      </c>
      <c r="AC14" s="26">
        <v>3000</v>
      </c>
      <c r="AD14" s="26">
        <v>2500</v>
      </c>
      <c r="AE14" s="28">
        <v>0</v>
      </c>
      <c r="AF14" s="25">
        <f>533.33+7951.44</f>
        <v>8484.77</v>
      </c>
      <c r="AG14" s="26">
        <f>106.67+1493.33</f>
        <v>1600</v>
      </c>
      <c r="AH14" s="26">
        <v>200</v>
      </c>
      <c r="AI14" s="26">
        <v>166.67</v>
      </c>
      <c r="AJ14" s="28">
        <v>0</v>
      </c>
      <c r="AK14" s="25">
        <f>1419.9+7383.48</f>
        <v>8803.3799999999992</v>
      </c>
      <c r="AL14" s="26">
        <v>1600</v>
      </c>
      <c r="AM14" s="26">
        <v>0</v>
      </c>
      <c r="AN14" s="26">
        <v>0</v>
      </c>
      <c r="AO14" s="28">
        <v>0</v>
      </c>
      <c r="AP14" s="25">
        <v>8519.4</v>
      </c>
      <c r="AQ14" s="26">
        <v>1600</v>
      </c>
      <c r="AR14" s="26">
        <v>0</v>
      </c>
      <c r="AS14" s="26">
        <v>0</v>
      </c>
      <c r="AT14" s="28">
        <v>0</v>
      </c>
      <c r="AU14" s="25">
        <v>8803.3799999999992</v>
      </c>
      <c r="AV14" s="26">
        <v>1600</v>
      </c>
      <c r="AW14" s="26">
        <v>0</v>
      </c>
      <c r="AX14" s="26">
        <v>0</v>
      </c>
      <c r="AY14" s="28">
        <v>0</v>
      </c>
      <c r="AZ14" s="25">
        <v>8519.4</v>
      </c>
      <c r="BA14" s="26">
        <v>1600</v>
      </c>
      <c r="BB14" s="26">
        <v>0</v>
      </c>
      <c r="BC14" s="26">
        <v>0</v>
      </c>
      <c r="BD14" s="28">
        <v>0</v>
      </c>
      <c r="BE14" s="25">
        <v>8000</v>
      </c>
      <c r="BF14" s="26">
        <v>1600</v>
      </c>
      <c r="BG14" s="26">
        <v>3000</v>
      </c>
      <c r="BH14" s="26">
        <v>2500</v>
      </c>
      <c r="BI14" s="28">
        <v>0</v>
      </c>
      <c r="BJ14" s="15"/>
    </row>
    <row r="15" spans="1:62" ht="29.25" customHeight="1" x14ac:dyDescent="0.25">
      <c r="A15" s="11" t="s">
        <v>20</v>
      </c>
      <c r="B15" s="25">
        <v>3670</v>
      </c>
      <c r="C15" s="26">
        <v>0</v>
      </c>
      <c r="D15" s="26">
        <v>0</v>
      </c>
      <c r="E15" s="26">
        <v>0</v>
      </c>
      <c r="F15" s="27">
        <v>0</v>
      </c>
      <c r="G15" s="25">
        <v>3670</v>
      </c>
      <c r="H15" s="26">
        <v>0</v>
      </c>
      <c r="I15" s="26">
        <v>0</v>
      </c>
      <c r="J15" s="26">
        <v>0</v>
      </c>
      <c r="K15" s="28">
        <v>0</v>
      </c>
      <c r="L15" s="25">
        <v>3818.69</v>
      </c>
      <c r="M15" s="26">
        <v>0</v>
      </c>
      <c r="N15" s="26">
        <v>0</v>
      </c>
      <c r="O15" s="26">
        <v>0</v>
      </c>
      <c r="P15" s="28">
        <v>0</v>
      </c>
      <c r="Q15" s="25">
        <v>3850</v>
      </c>
      <c r="R15" s="26">
        <v>0</v>
      </c>
      <c r="S15" s="26">
        <v>0</v>
      </c>
      <c r="T15" s="26">
        <v>0</v>
      </c>
      <c r="U15" s="28">
        <v>0</v>
      </c>
      <c r="V15" s="25">
        <v>3850</v>
      </c>
      <c r="W15" s="26">
        <v>0</v>
      </c>
      <c r="X15" s="26">
        <v>0</v>
      </c>
      <c r="Y15" s="26">
        <v>0</v>
      </c>
      <c r="Z15" s="28">
        <v>0</v>
      </c>
      <c r="AA15" s="25">
        <f>3465+252.54</f>
        <v>3717.54</v>
      </c>
      <c r="AB15" s="26">
        <v>0</v>
      </c>
      <c r="AC15" s="26">
        <v>0</v>
      </c>
      <c r="AD15" s="26">
        <v>0</v>
      </c>
      <c r="AE15" s="28">
        <v>0</v>
      </c>
      <c r="AF15" s="25">
        <v>3850</v>
      </c>
      <c r="AG15" s="26">
        <v>0</v>
      </c>
      <c r="AH15" s="26">
        <v>0</v>
      </c>
      <c r="AI15" s="26">
        <v>0</v>
      </c>
      <c r="AJ15" s="28">
        <v>0</v>
      </c>
      <c r="AK15" s="25">
        <v>3850</v>
      </c>
      <c r="AL15" s="26">
        <v>192.5</v>
      </c>
      <c r="AM15" s="26">
        <v>0</v>
      </c>
      <c r="AN15" s="26">
        <v>0</v>
      </c>
      <c r="AO15" s="28">
        <v>0</v>
      </c>
      <c r="AP15" s="25">
        <v>3850</v>
      </c>
      <c r="AQ15" s="26">
        <v>192.5</v>
      </c>
      <c r="AR15" s="26">
        <v>0</v>
      </c>
      <c r="AS15" s="26">
        <v>0</v>
      </c>
      <c r="AT15" s="28">
        <v>0</v>
      </c>
      <c r="AU15" s="25">
        <v>3850</v>
      </c>
      <c r="AV15" s="26">
        <v>192.5</v>
      </c>
      <c r="AW15" s="26">
        <v>0</v>
      </c>
      <c r="AX15" s="26">
        <v>0</v>
      </c>
      <c r="AY15" s="28">
        <v>0</v>
      </c>
      <c r="AZ15" s="25">
        <f>3208.33+435.75</f>
        <v>3644.08</v>
      </c>
      <c r="BA15" s="26">
        <f>160.42+32.08</f>
        <v>192.5</v>
      </c>
      <c r="BB15" s="26">
        <v>0</v>
      </c>
      <c r="BC15" s="26">
        <v>0</v>
      </c>
      <c r="BD15" s="28">
        <v>3000</v>
      </c>
      <c r="BE15" s="25">
        <f>2823.33+697.2</f>
        <v>3520.5299999999997</v>
      </c>
      <c r="BF15" s="26">
        <f>141.17+51.33</f>
        <v>192.5</v>
      </c>
      <c r="BG15" s="26">
        <v>0</v>
      </c>
      <c r="BH15" s="26">
        <v>0</v>
      </c>
      <c r="BI15" s="28">
        <v>0</v>
      </c>
      <c r="BJ15" s="15"/>
    </row>
    <row r="16" spans="1:62" ht="27" customHeight="1" x14ac:dyDescent="0.25">
      <c r="A16" s="11" t="s">
        <v>19</v>
      </c>
      <c r="B16" s="25">
        <v>4200</v>
      </c>
      <c r="C16" s="26">
        <v>504</v>
      </c>
      <c r="D16" s="26">
        <v>0</v>
      </c>
      <c r="E16" s="26">
        <v>0</v>
      </c>
      <c r="F16" s="27">
        <v>0</v>
      </c>
      <c r="G16" s="25">
        <v>4200</v>
      </c>
      <c r="H16" s="26">
        <v>504</v>
      </c>
      <c r="I16" s="26">
        <v>0</v>
      </c>
      <c r="J16" s="26">
        <v>0</v>
      </c>
      <c r="K16" s="27">
        <v>0</v>
      </c>
      <c r="L16" s="25">
        <v>4200</v>
      </c>
      <c r="M16" s="26">
        <v>504</v>
      </c>
      <c r="N16" s="26">
        <v>0</v>
      </c>
      <c r="O16" s="26">
        <v>0</v>
      </c>
      <c r="P16" s="27">
        <v>0</v>
      </c>
      <c r="Q16" s="25">
        <v>4200</v>
      </c>
      <c r="R16" s="26">
        <v>504</v>
      </c>
      <c r="S16" s="26">
        <v>0</v>
      </c>
      <c r="T16" s="26">
        <v>0</v>
      </c>
      <c r="U16" s="27">
        <v>0</v>
      </c>
      <c r="V16" s="25">
        <v>4200</v>
      </c>
      <c r="W16" s="26">
        <v>504</v>
      </c>
      <c r="X16" s="26">
        <v>0</v>
      </c>
      <c r="Y16" s="26">
        <v>0</v>
      </c>
      <c r="Z16" s="27">
        <v>0</v>
      </c>
      <c r="AA16" s="25">
        <v>4200</v>
      </c>
      <c r="AB16" s="26">
        <v>504</v>
      </c>
      <c r="AC16" s="26">
        <v>0</v>
      </c>
      <c r="AD16" s="26">
        <v>0</v>
      </c>
      <c r="AE16" s="27">
        <v>0</v>
      </c>
      <c r="AF16" s="25">
        <v>4200</v>
      </c>
      <c r="AG16" s="26">
        <v>504</v>
      </c>
      <c r="AH16" s="26">
        <v>0</v>
      </c>
      <c r="AI16" s="26">
        <v>0</v>
      </c>
      <c r="AJ16" s="27">
        <v>0</v>
      </c>
      <c r="AK16" s="25">
        <v>4200</v>
      </c>
      <c r="AL16" s="26">
        <v>504</v>
      </c>
      <c r="AM16" s="26">
        <v>0</v>
      </c>
      <c r="AN16" s="26">
        <v>0</v>
      </c>
      <c r="AO16" s="27">
        <v>0</v>
      </c>
      <c r="AP16" s="25">
        <v>4200</v>
      </c>
      <c r="AQ16" s="26">
        <v>504</v>
      </c>
      <c r="AR16" s="26">
        <v>0</v>
      </c>
      <c r="AS16" s="26">
        <v>0</v>
      </c>
      <c r="AT16" s="27">
        <v>0</v>
      </c>
      <c r="AU16" s="25">
        <v>4200</v>
      </c>
      <c r="AV16" s="26">
        <v>546</v>
      </c>
      <c r="AW16" s="26">
        <v>0</v>
      </c>
      <c r="AX16" s="26">
        <v>0</v>
      </c>
      <c r="AY16" s="27">
        <v>0</v>
      </c>
      <c r="AZ16" s="25">
        <v>4200</v>
      </c>
      <c r="BA16" s="26">
        <v>546</v>
      </c>
      <c r="BB16" s="26">
        <v>0</v>
      </c>
      <c r="BC16" s="26">
        <v>0</v>
      </c>
      <c r="BD16" s="27">
        <v>3000</v>
      </c>
      <c r="BE16" s="25">
        <v>4200</v>
      </c>
      <c r="BF16" s="26">
        <v>546</v>
      </c>
      <c r="BG16" s="26">
        <v>0</v>
      </c>
      <c r="BH16" s="26">
        <v>0</v>
      </c>
      <c r="BI16" s="28">
        <v>750</v>
      </c>
      <c r="BJ16" s="15"/>
    </row>
    <row r="17" spans="1:62" ht="29.25" customHeight="1" x14ac:dyDescent="0.25">
      <c r="A17" s="11" t="s">
        <v>23</v>
      </c>
      <c r="B17" s="25">
        <v>7650</v>
      </c>
      <c r="C17" s="26">
        <v>1530</v>
      </c>
      <c r="D17" s="26">
        <v>2550</v>
      </c>
      <c r="E17" s="26">
        <v>2370</v>
      </c>
      <c r="F17" s="27">
        <v>4000</v>
      </c>
      <c r="G17" s="25">
        <v>7650</v>
      </c>
      <c r="H17" s="26">
        <v>1530</v>
      </c>
      <c r="I17" s="26">
        <v>2550</v>
      </c>
      <c r="J17" s="26">
        <v>2370</v>
      </c>
      <c r="K17" s="27">
        <v>0</v>
      </c>
      <c r="L17" s="25">
        <v>7650</v>
      </c>
      <c r="M17" s="26">
        <v>1530</v>
      </c>
      <c r="N17" s="26">
        <v>2550</v>
      </c>
      <c r="O17" s="26">
        <v>2370</v>
      </c>
      <c r="P17" s="27">
        <v>0</v>
      </c>
      <c r="Q17" s="25">
        <v>7650</v>
      </c>
      <c r="R17" s="26">
        <v>1530</v>
      </c>
      <c r="S17" s="26">
        <v>2550</v>
      </c>
      <c r="T17" s="26">
        <v>2370</v>
      </c>
      <c r="U17" s="27">
        <v>5000</v>
      </c>
      <c r="V17" s="25">
        <v>7650</v>
      </c>
      <c r="W17" s="26">
        <v>1530</v>
      </c>
      <c r="X17" s="26">
        <v>2550</v>
      </c>
      <c r="Y17" s="26">
        <v>2370</v>
      </c>
      <c r="Z17" s="27">
        <v>0</v>
      </c>
      <c r="AA17" s="25">
        <v>7650</v>
      </c>
      <c r="AB17" s="26">
        <v>1530</v>
      </c>
      <c r="AC17" s="26">
        <v>2550</v>
      </c>
      <c r="AD17" s="26">
        <v>2370</v>
      </c>
      <c r="AE17" s="27">
        <v>0</v>
      </c>
      <c r="AF17" s="25">
        <v>7650</v>
      </c>
      <c r="AG17" s="26">
        <v>1530</v>
      </c>
      <c r="AH17" s="26">
        <v>2550</v>
      </c>
      <c r="AI17" s="26">
        <v>2370</v>
      </c>
      <c r="AJ17" s="27">
        <v>0</v>
      </c>
      <c r="AK17" s="25">
        <v>7650</v>
      </c>
      <c r="AL17" s="26">
        <v>1530</v>
      </c>
      <c r="AM17" s="26">
        <v>2550</v>
      </c>
      <c r="AN17" s="26">
        <v>2370</v>
      </c>
      <c r="AO17" s="27">
        <v>0</v>
      </c>
      <c r="AP17" s="25">
        <f>6375+1421.55</f>
        <v>7796.55</v>
      </c>
      <c r="AQ17" s="26">
        <f>255+1275</f>
        <v>1530</v>
      </c>
      <c r="AR17" s="26">
        <v>2125</v>
      </c>
      <c r="AS17" s="26">
        <v>1975</v>
      </c>
      <c r="AT17" s="27">
        <v>0</v>
      </c>
      <c r="AU17" s="25">
        <v>7650</v>
      </c>
      <c r="AV17" s="26">
        <v>1530</v>
      </c>
      <c r="AW17" s="26">
        <v>2550</v>
      </c>
      <c r="AX17" s="26">
        <v>2370</v>
      </c>
      <c r="AY17" s="27">
        <v>0</v>
      </c>
      <c r="AZ17" s="25">
        <v>7650</v>
      </c>
      <c r="BA17" s="26">
        <v>1530</v>
      </c>
      <c r="BB17" s="26">
        <v>2550</v>
      </c>
      <c r="BC17" s="26">
        <v>2370</v>
      </c>
      <c r="BD17" s="27">
        <v>0</v>
      </c>
      <c r="BE17" s="25">
        <v>7650</v>
      </c>
      <c r="BF17" s="26">
        <v>1530</v>
      </c>
      <c r="BG17" s="26">
        <v>2550</v>
      </c>
      <c r="BH17" s="26">
        <v>2370</v>
      </c>
      <c r="BI17" s="28">
        <v>0</v>
      </c>
      <c r="BJ17" s="15"/>
    </row>
    <row r="18" spans="1:62" ht="27" customHeight="1" x14ac:dyDescent="0.25">
      <c r="A18" s="11" t="s">
        <v>24</v>
      </c>
      <c r="B18" s="25">
        <v>8200</v>
      </c>
      <c r="C18" s="26">
        <v>1640</v>
      </c>
      <c r="D18" s="26">
        <v>2520</v>
      </c>
      <c r="E18" s="26">
        <v>3216</v>
      </c>
      <c r="F18" s="27">
        <v>0</v>
      </c>
      <c r="G18" s="25">
        <v>8200</v>
      </c>
      <c r="H18" s="26">
        <v>1640</v>
      </c>
      <c r="I18" s="26">
        <v>2520</v>
      </c>
      <c r="J18" s="26">
        <v>3216</v>
      </c>
      <c r="K18" s="27">
        <v>0</v>
      </c>
      <c r="L18" s="25">
        <v>8200</v>
      </c>
      <c r="M18" s="26">
        <v>1640</v>
      </c>
      <c r="N18" s="26">
        <v>2520</v>
      </c>
      <c r="O18" s="26">
        <v>3216</v>
      </c>
      <c r="P18" s="27">
        <v>0</v>
      </c>
      <c r="Q18" s="25">
        <v>8200</v>
      </c>
      <c r="R18" s="26">
        <v>1640</v>
      </c>
      <c r="S18" s="26">
        <v>2520</v>
      </c>
      <c r="T18" s="26">
        <v>3216</v>
      </c>
      <c r="U18" s="27">
        <v>0</v>
      </c>
      <c r="V18" s="25">
        <v>8200</v>
      </c>
      <c r="W18" s="26">
        <v>1640</v>
      </c>
      <c r="X18" s="26">
        <v>2520</v>
      </c>
      <c r="Y18" s="26">
        <v>3216</v>
      </c>
      <c r="Z18" s="27">
        <v>0</v>
      </c>
      <c r="AA18" s="25">
        <v>8200</v>
      </c>
      <c r="AB18" s="26">
        <v>1640</v>
      </c>
      <c r="AC18" s="26">
        <v>2520</v>
      </c>
      <c r="AD18" s="26">
        <v>3216</v>
      </c>
      <c r="AE18" s="27">
        <v>0</v>
      </c>
      <c r="AF18" s="25">
        <f>273.33+4654.44+4986.9</f>
        <v>9914.6699999999983</v>
      </c>
      <c r="AG18" s="26">
        <f>54.67+1585.33</f>
        <v>1640</v>
      </c>
      <c r="AH18" s="26">
        <v>84</v>
      </c>
      <c r="AI18" s="26">
        <v>107.2</v>
      </c>
      <c r="AJ18" s="27">
        <v>0</v>
      </c>
      <c r="AK18" s="25">
        <f>1093.33+8643.96</f>
        <v>9737.2899999999991</v>
      </c>
      <c r="AL18" s="26">
        <f>218.67+1421.33</f>
        <v>1640</v>
      </c>
      <c r="AM18" s="26">
        <v>336</v>
      </c>
      <c r="AN18" s="26">
        <v>428.8</v>
      </c>
      <c r="AO18" s="27">
        <v>0</v>
      </c>
      <c r="AP18" s="25">
        <v>8200</v>
      </c>
      <c r="AQ18" s="26">
        <v>1640</v>
      </c>
      <c r="AR18" s="26">
        <v>2520</v>
      </c>
      <c r="AS18" s="26">
        <v>3216</v>
      </c>
      <c r="AT18" s="27">
        <v>0</v>
      </c>
      <c r="AU18" s="25">
        <v>8200</v>
      </c>
      <c r="AV18" s="26">
        <v>1640</v>
      </c>
      <c r="AW18" s="26">
        <v>2520</v>
      </c>
      <c r="AX18" s="26">
        <v>3216</v>
      </c>
      <c r="AY18" s="27">
        <v>0</v>
      </c>
      <c r="AZ18" s="25">
        <v>8200</v>
      </c>
      <c r="BA18" s="26">
        <v>1640</v>
      </c>
      <c r="BB18" s="26">
        <v>2520</v>
      </c>
      <c r="BC18" s="26">
        <v>3216</v>
      </c>
      <c r="BD18" s="27">
        <v>0</v>
      </c>
      <c r="BE18" s="25">
        <v>8200</v>
      </c>
      <c r="BF18" s="26">
        <v>1640</v>
      </c>
      <c r="BG18" s="26">
        <v>2520</v>
      </c>
      <c r="BH18" s="26">
        <v>3216</v>
      </c>
      <c r="BI18" s="28">
        <v>0</v>
      </c>
      <c r="BJ18" s="15"/>
    </row>
    <row r="19" spans="1:62" ht="31.5" customHeight="1" x14ac:dyDescent="0.25">
      <c r="A19" s="11" t="s">
        <v>21</v>
      </c>
      <c r="B19" s="25">
        <v>5420</v>
      </c>
      <c r="C19" s="26">
        <v>1029.8</v>
      </c>
      <c r="D19" s="26">
        <v>1000</v>
      </c>
      <c r="E19" s="26">
        <v>0</v>
      </c>
      <c r="F19" s="27">
        <v>0</v>
      </c>
      <c r="G19" s="25">
        <v>5420</v>
      </c>
      <c r="H19" s="26">
        <v>1029.8</v>
      </c>
      <c r="I19" s="26">
        <v>1000</v>
      </c>
      <c r="J19" s="26">
        <v>0</v>
      </c>
      <c r="K19" s="27">
        <v>0</v>
      </c>
      <c r="L19" s="25">
        <f>4155.33+948.29</f>
        <v>5103.62</v>
      </c>
      <c r="M19" s="26">
        <f>831.07+252.93</f>
        <v>1084</v>
      </c>
      <c r="N19" s="26">
        <v>766.67</v>
      </c>
      <c r="O19" s="26">
        <v>0</v>
      </c>
      <c r="P19" s="27">
        <v>0</v>
      </c>
      <c r="Q19" s="25">
        <v>5420</v>
      </c>
      <c r="R19" s="26">
        <v>1084</v>
      </c>
      <c r="S19" s="26">
        <v>1000</v>
      </c>
      <c r="T19" s="26">
        <v>0</v>
      </c>
      <c r="U19" s="27">
        <v>0</v>
      </c>
      <c r="V19" s="25">
        <v>5420</v>
      </c>
      <c r="W19" s="26">
        <v>1084</v>
      </c>
      <c r="X19" s="26">
        <v>1000</v>
      </c>
      <c r="Y19" s="26">
        <v>0</v>
      </c>
      <c r="Z19" s="27">
        <v>0</v>
      </c>
      <c r="AA19" s="25">
        <v>5420</v>
      </c>
      <c r="AB19" s="26">
        <v>1084</v>
      </c>
      <c r="AC19" s="26">
        <v>1000</v>
      </c>
      <c r="AD19" s="26">
        <v>0</v>
      </c>
      <c r="AE19" s="27">
        <v>0</v>
      </c>
      <c r="AF19" s="25">
        <v>5420</v>
      </c>
      <c r="AG19" s="26">
        <v>1084</v>
      </c>
      <c r="AH19" s="26">
        <v>1000</v>
      </c>
      <c r="AI19" s="26">
        <v>0</v>
      </c>
      <c r="AJ19" s="27">
        <v>0</v>
      </c>
      <c r="AK19" s="25">
        <v>5420</v>
      </c>
      <c r="AL19" s="26">
        <v>1084</v>
      </c>
      <c r="AM19" s="26">
        <v>1000</v>
      </c>
      <c r="AN19" s="26">
        <v>0</v>
      </c>
      <c r="AO19" s="27">
        <v>0</v>
      </c>
      <c r="AP19" s="25">
        <v>5420</v>
      </c>
      <c r="AQ19" s="26">
        <v>1084</v>
      </c>
      <c r="AR19" s="26">
        <v>1000</v>
      </c>
      <c r="AS19" s="26">
        <v>0</v>
      </c>
      <c r="AT19" s="27">
        <v>0</v>
      </c>
      <c r="AU19" s="25">
        <f>4697.33+633.2</f>
        <v>5330.53</v>
      </c>
      <c r="AV19" s="26">
        <f>939.47+144.53</f>
        <v>1084</v>
      </c>
      <c r="AW19" s="26">
        <v>866.67</v>
      </c>
      <c r="AX19" s="26">
        <v>0</v>
      </c>
      <c r="AY19" s="27">
        <v>0</v>
      </c>
      <c r="AZ19" s="25">
        <v>5420</v>
      </c>
      <c r="BA19" s="26">
        <v>1084</v>
      </c>
      <c r="BB19" s="26">
        <v>1000</v>
      </c>
      <c r="BC19" s="26">
        <v>0</v>
      </c>
      <c r="BD19" s="27">
        <v>4500</v>
      </c>
      <c r="BE19" s="25">
        <v>5420</v>
      </c>
      <c r="BF19" s="26">
        <v>1084</v>
      </c>
      <c r="BG19" s="26">
        <v>1000</v>
      </c>
      <c r="BH19" s="26">
        <v>0</v>
      </c>
      <c r="BI19" s="28">
        <v>750</v>
      </c>
      <c r="BJ19" s="15"/>
    </row>
    <row r="20" spans="1:62" ht="27.75" customHeight="1" thickBot="1" x14ac:dyDescent="0.3">
      <c r="A20" s="11" t="s">
        <v>16</v>
      </c>
      <c r="B20" s="25">
        <v>3930.45</v>
      </c>
      <c r="C20" s="26">
        <v>826</v>
      </c>
      <c r="D20" s="26">
        <v>0</v>
      </c>
      <c r="E20" s="26">
        <v>0</v>
      </c>
      <c r="F20" s="27">
        <v>0</v>
      </c>
      <c r="G20" s="25">
        <v>4130</v>
      </c>
      <c r="H20" s="26">
        <v>826</v>
      </c>
      <c r="I20" s="26">
        <v>0</v>
      </c>
      <c r="J20" s="26">
        <v>0</v>
      </c>
      <c r="K20" s="28">
        <v>0</v>
      </c>
      <c r="L20" s="25">
        <v>4130</v>
      </c>
      <c r="M20" s="26">
        <v>826</v>
      </c>
      <c r="N20" s="26">
        <v>0</v>
      </c>
      <c r="O20" s="26">
        <v>0</v>
      </c>
      <c r="P20" s="28">
        <v>0</v>
      </c>
      <c r="Q20" s="25">
        <v>3696.83</v>
      </c>
      <c r="R20" s="26">
        <v>826</v>
      </c>
      <c r="S20" s="26">
        <v>0</v>
      </c>
      <c r="T20" s="26">
        <v>0</v>
      </c>
      <c r="U20" s="28">
        <v>0</v>
      </c>
      <c r="V20" s="25">
        <v>3913.42</v>
      </c>
      <c r="W20" s="26">
        <v>826</v>
      </c>
      <c r="X20" s="26">
        <v>0</v>
      </c>
      <c r="Y20" s="26">
        <v>0</v>
      </c>
      <c r="Z20" s="28">
        <v>0</v>
      </c>
      <c r="AA20" s="25">
        <v>4130</v>
      </c>
      <c r="AB20" s="26">
        <v>826</v>
      </c>
      <c r="AC20" s="26">
        <v>0</v>
      </c>
      <c r="AD20" s="26">
        <v>0</v>
      </c>
      <c r="AE20" s="28">
        <v>0</v>
      </c>
      <c r="AF20" s="25">
        <v>4130</v>
      </c>
      <c r="AG20" s="26">
        <v>826</v>
      </c>
      <c r="AH20" s="26">
        <v>0</v>
      </c>
      <c r="AI20" s="26">
        <v>0</v>
      </c>
      <c r="AJ20" s="28">
        <v>0</v>
      </c>
      <c r="AK20" s="25">
        <v>4130</v>
      </c>
      <c r="AL20" s="26">
        <v>826</v>
      </c>
      <c r="AM20" s="26">
        <v>0</v>
      </c>
      <c r="AN20" s="26">
        <v>0</v>
      </c>
      <c r="AO20" s="28">
        <v>0</v>
      </c>
      <c r="AP20" s="25">
        <v>4130</v>
      </c>
      <c r="AQ20" s="26">
        <v>826</v>
      </c>
      <c r="AR20" s="26">
        <v>0</v>
      </c>
      <c r="AS20" s="26">
        <v>0</v>
      </c>
      <c r="AT20" s="28">
        <v>0</v>
      </c>
      <c r="AU20" s="25">
        <v>4130</v>
      </c>
      <c r="AV20" s="26">
        <v>826</v>
      </c>
      <c r="AW20" s="26">
        <v>0</v>
      </c>
      <c r="AX20" s="26">
        <v>0</v>
      </c>
      <c r="AY20" s="28">
        <v>0</v>
      </c>
      <c r="AZ20" s="25">
        <v>3993.53</v>
      </c>
      <c r="BA20" s="26">
        <v>826</v>
      </c>
      <c r="BB20" s="26">
        <v>0</v>
      </c>
      <c r="BC20" s="26">
        <v>0</v>
      </c>
      <c r="BD20" s="28">
        <v>3000</v>
      </c>
      <c r="BE20" s="29">
        <v>4130</v>
      </c>
      <c r="BF20" s="30">
        <v>826</v>
      </c>
      <c r="BG20" s="30">
        <v>0</v>
      </c>
      <c r="BH20" s="30">
        <v>0</v>
      </c>
      <c r="BI20" s="31">
        <v>0</v>
      </c>
      <c r="BJ20" s="15"/>
    </row>
  </sheetData>
  <mergeCells count="37">
    <mergeCell ref="G3:K3"/>
    <mergeCell ref="G4:G5"/>
    <mergeCell ref="L3:P3"/>
    <mergeCell ref="L4:L5"/>
    <mergeCell ref="C4:E4"/>
    <mergeCell ref="H4:J4"/>
    <mergeCell ref="M4:O4"/>
    <mergeCell ref="B4:B5"/>
    <mergeCell ref="B3:F3"/>
    <mergeCell ref="A3:A5"/>
    <mergeCell ref="Q3:U3"/>
    <mergeCell ref="Q4:Q5"/>
    <mergeCell ref="V3:Z3"/>
    <mergeCell ref="V4:V5"/>
    <mergeCell ref="R4:T4"/>
    <mergeCell ref="W4:Y4"/>
    <mergeCell ref="AA3:AE3"/>
    <mergeCell ref="AA4:AA5"/>
    <mergeCell ref="AF3:AJ3"/>
    <mergeCell ref="AF4:AF5"/>
    <mergeCell ref="AB4:AD4"/>
    <mergeCell ref="AG4:AI4"/>
    <mergeCell ref="AK3:AO3"/>
    <mergeCell ref="AK4:AK5"/>
    <mergeCell ref="AP3:AT3"/>
    <mergeCell ref="AP4:AP5"/>
    <mergeCell ref="AL4:AN4"/>
    <mergeCell ref="AQ4:AS4"/>
    <mergeCell ref="BE3:BI3"/>
    <mergeCell ref="BE4:BE5"/>
    <mergeCell ref="BF4:BH4"/>
    <mergeCell ref="AU3:AY3"/>
    <mergeCell ref="AU4:AU5"/>
    <mergeCell ref="AV4:AX4"/>
    <mergeCell ref="AZ3:BD3"/>
    <mergeCell ref="AZ4:AZ5"/>
    <mergeCell ref="BA4:BC4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8E5F-D66B-42FE-8531-7D1A132ECF4C}">
  <dimension ref="A2:Z19"/>
  <sheetViews>
    <sheetView topLeftCell="A7" workbookViewId="0">
      <selection activeCell="A3" sqref="A3:A19"/>
    </sheetView>
  </sheetViews>
  <sheetFormatPr defaultColWidth="8.85546875" defaultRowHeight="15.75" x14ac:dyDescent="0.25"/>
  <cols>
    <col min="1" max="1" width="27.5703125" style="1" customWidth="1"/>
    <col min="2" max="2" width="15.28515625" style="2" customWidth="1"/>
    <col min="3" max="3" width="9.85546875" style="2" customWidth="1"/>
    <col min="4" max="4" width="10.140625" style="2" customWidth="1"/>
    <col min="5" max="5" width="9.85546875" style="2" customWidth="1"/>
    <col min="6" max="6" width="9.7109375" style="2" customWidth="1"/>
    <col min="7" max="7" width="15.140625" style="2" customWidth="1"/>
    <col min="8" max="8" width="8.85546875" style="2"/>
    <col min="9" max="9" width="10.28515625" style="2" customWidth="1"/>
    <col min="10" max="10" width="8.85546875" style="2"/>
    <col min="11" max="11" width="9.28515625" style="2" customWidth="1"/>
    <col min="12" max="12" width="14.85546875" style="2" customWidth="1"/>
    <col min="13" max="13" width="8.85546875" style="2"/>
    <col min="14" max="14" width="10.5703125" style="2" customWidth="1"/>
    <col min="15" max="15" width="8.85546875" style="2"/>
    <col min="16" max="16" width="9.42578125" style="2" customWidth="1"/>
    <col min="17" max="17" width="15.140625" style="2" customWidth="1"/>
    <col min="18" max="18" width="8.85546875" style="2"/>
    <col min="19" max="19" width="10.140625" style="2" customWidth="1"/>
    <col min="20" max="20" width="8.85546875" style="2"/>
    <col min="21" max="21" width="9.7109375" style="2" customWidth="1"/>
    <col min="22" max="22" width="15" style="2" customWidth="1"/>
    <col min="23" max="23" width="8.85546875" style="2"/>
    <col min="24" max="24" width="10.140625" style="2" customWidth="1"/>
    <col min="25" max="25" width="8.85546875" style="2"/>
    <col min="26" max="26" width="9.42578125" style="2" customWidth="1"/>
    <col min="27" max="16384" width="8.85546875" style="2"/>
  </cols>
  <sheetData>
    <row r="2" spans="1:26" ht="16.5" thickBot="1" x14ac:dyDescent="0.3"/>
    <row r="3" spans="1:26" s="4" customFormat="1" x14ac:dyDescent="0.25">
      <c r="A3" s="24" t="s">
        <v>5</v>
      </c>
      <c r="B3" s="16" t="s">
        <v>30</v>
      </c>
      <c r="C3" s="17"/>
      <c r="D3" s="17"/>
      <c r="E3" s="17"/>
      <c r="F3" s="23"/>
      <c r="G3" s="16" t="s">
        <v>31</v>
      </c>
      <c r="H3" s="17"/>
      <c r="I3" s="17"/>
      <c r="J3" s="17"/>
      <c r="K3" s="18"/>
      <c r="L3" s="16" t="s">
        <v>32</v>
      </c>
      <c r="M3" s="17"/>
      <c r="N3" s="17"/>
      <c r="O3" s="17"/>
      <c r="P3" s="18"/>
      <c r="Q3" s="16" t="s">
        <v>33</v>
      </c>
      <c r="R3" s="17"/>
      <c r="S3" s="17"/>
      <c r="T3" s="17"/>
      <c r="U3" s="18"/>
      <c r="V3" s="16" t="s">
        <v>36</v>
      </c>
      <c r="W3" s="17"/>
      <c r="X3" s="17"/>
      <c r="Y3" s="17"/>
      <c r="Z3" s="18"/>
    </row>
    <row r="4" spans="1:26" s="7" customFormat="1" ht="15" customHeight="1" x14ac:dyDescent="0.25">
      <c r="A4" s="24"/>
      <c r="B4" s="19" t="s">
        <v>29</v>
      </c>
      <c r="C4" s="20" t="s">
        <v>0</v>
      </c>
      <c r="D4" s="21"/>
      <c r="E4" s="22"/>
      <c r="F4" s="5"/>
      <c r="G4" s="19" t="s">
        <v>29</v>
      </c>
      <c r="H4" s="20" t="s">
        <v>0</v>
      </c>
      <c r="I4" s="21"/>
      <c r="J4" s="22"/>
      <c r="K4" s="6"/>
      <c r="L4" s="19" t="s">
        <v>29</v>
      </c>
      <c r="M4" s="20" t="s">
        <v>0</v>
      </c>
      <c r="N4" s="21"/>
      <c r="O4" s="22"/>
      <c r="P4" s="6"/>
      <c r="Q4" s="19" t="s">
        <v>29</v>
      </c>
      <c r="R4" s="20" t="s">
        <v>0</v>
      </c>
      <c r="S4" s="21"/>
      <c r="T4" s="22"/>
      <c r="U4" s="6"/>
      <c r="V4" s="19" t="s">
        <v>29</v>
      </c>
      <c r="W4" s="20" t="s">
        <v>0</v>
      </c>
      <c r="X4" s="21"/>
      <c r="Y4" s="22"/>
      <c r="Z4" s="6"/>
    </row>
    <row r="5" spans="1:26" s="7" customFormat="1" ht="31.5" x14ac:dyDescent="0.25">
      <c r="A5" s="24"/>
      <c r="B5" s="19"/>
      <c r="C5" s="8" t="s">
        <v>1</v>
      </c>
      <c r="D5" s="8" t="s">
        <v>2</v>
      </c>
      <c r="E5" s="8" t="s">
        <v>25</v>
      </c>
      <c r="F5" s="9" t="s">
        <v>4</v>
      </c>
      <c r="G5" s="19"/>
      <c r="H5" s="8" t="s">
        <v>1</v>
      </c>
      <c r="I5" s="8" t="s">
        <v>2</v>
      </c>
      <c r="J5" s="8" t="s">
        <v>3</v>
      </c>
      <c r="K5" s="10" t="s">
        <v>4</v>
      </c>
      <c r="L5" s="19"/>
      <c r="M5" s="8" t="s">
        <v>1</v>
      </c>
      <c r="N5" s="8" t="s">
        <v>2</v>
      </c>
      <c r="O5" s="8" t="s">
        <v>3</v>
      </c>
      <c r="P5" s="10" t="s">
        <v>4</v>
      </c>
      <c r="Q5" s="19"/>
      <c r="R5" s="8" t="s">
        <v>1</v>
      </c>
      <c r="S5" s="8" t="s">
        <v>2</v>
      </c>
      <c r="T5" s="8" t="s">
        <v>3</v>
      </c>
      <c r="U5" s="10" t="s">
        <v>4</v>
      </c>
      <c r="V5" s="19"/>
      <c r="W5" s="8" t="s">
        <v>1</v>
      </c>
      <c r="X5" s="8" t="s">
        <v>2</v>
      </c>
      <c r="Y5" s="8" t="s">
        <v>3</v>
      </c>
      <c r="Z5" s="10" t="s">
        <v>4</v>
      </c>
    </row>
    <row r="6" spans="1:26" ht="30" customHeight="1" x14ac:dyDescent="0.25">
      <c r="A6" s="11" t="s">
        <v>34</v>
      </c>
      <c r="B6" s="25">
        <v>6200</v>
      </c>
      <c r="C6" s="26">
        <v>1240</v>
      </c>
      <c r="D6" s="26">
        <v>1000</v>
      </c>
      <c r="E6" s="26">
        <v>2030</v>
      </c>
      <c r="F6" s="27">
        <v>0</v>
      </c>
      <c r="G6" s="25">
        <v>6200</v>
      </c>
      <c r="H6" s="26">
        <v>1240</v>
      </c>
      <c r="I6" s="26">
        <v>1000</v>
      </c>
      <c r="J6" s="26">
        <v>2030</v>
      </c>
      <c r="K6" s="27">
        <v>0</v>
      </c>
      <c r="L6" s="25">
        <v>6200</v>
      </c>
      <c r="M6" s="26">
        <v>1240</v>
      </c>
      <c r="N6" s="26">
        <v>1000</v>
      </c>
      <c r="O6" s="26">
        <v>2030</v>
      </c>
      <c r="P6" s="27">
        <v>0</v>
      </c>
      <c r="Q6" s="25">
        <f>5580+674.49</f>
        <v>6254.49</v>
      </c>
      <c r="R6" s="26">
        <f>1116+124</f>
        <v>1240</v>
      </c>
      <c r="S6" s="26">
        <v>900</v>
      </c>
      <c r="T6" s="26">
        <v>1827</v>
      </c>
      <c r="U6" s="27">
        <v>0</v>
      </c>
      <c r="V6" s="25">
        <v>0</v>
      </c>
      <c r="W6" s="26">
        <v>0</v>
      </c>
      <c r="X6" s="26">
        <v>0</v>
      </c>
      <c r="Y6" s="26">
        <v>0</v>
      </c>
      <c r="Z6" s="28">
        <v>4500</v>
      </c>
    </row>
    <row r="7" spans="1:26" ht="30" customHeight="1" x14ac:dyDescent="0.25">
      <c r="A7" s="11" t="s">
        <v>22</v>
      </c>
      <c r="B7" s="25">
        <v>6680</v>
      </c>
      <c r="C7" s="26">
        <v>1336</v>
      </c>
      <c r="D7" s="26">
        <v>2320</v>
      </c>
      <c r="E7" s="26">
        <v>0</v>
      </c>
      <c r="F7" s="27">
        <v>0</v>
      </c>
      <c r="G7" s="25">
        <v>6680</v>
      </c>
      <c r="H7" s="26">
        <v>1336</v>
      </c>
      <c r="I7" s="26">
        <v>2320</v>
      </c>
      <c r="J7" s="26">
        <v>0</v>
      </c>
      <c r="K7" s="27">
        <v>0</v>
      </c>
      <c r="L7" s="25">
        <v>6680</v>
      </c>
      <c r="M7" s="26">
        <v>1336</v>
      </c>
      <c r="N7" s="26">
        <v>2320</v>
      </c>
      <c r="O7" s="26">
        <v>0</v>
      </c>
      <c r="P7" s="27">
        <v>0</v>
      </c>
      <c r="Q7" s="25">
        <v>6680</v>
      </c>
      <c r="R7" s="26">
        <v>1336</v>
      </c>
      <c r="S7" s="26">
        <v>2320</v>
      </c>
      <c r="T7" s="26">
        <v>0</v>
      </c>
      <c r="U7" s="27">
        <v>0</v>
      </c>
      <c r="V7" s="25">
        <v>0</v>
      </c>
      <c r="W7" s="26">
        <v>0</v>
      </c>
      <c r="X7" s="26">
        <v>0</v>
      </c>
      <c r="Y7" s="26">
        <v>0</v>
      </c>
      <c r="Z7" s="28">
        <v>0</v>
      </c>
    </row>
    <row r="8" spans="1:26" ht="30" customHeight="1" x14ac:dyDescent="0.25">
      <c r="A8" s="11" t="s">
        <v>17</v>
      </c>
      <c r="B8" s="25">
        <v>5770</v>
      </c>
      <c r="C8" s="26">
        <v>1154</v>
      </c>
      <c r="D8" s="26">
        <v>1200</v>
      </c>
      <c r="E8" s="26">
        <v>0</v>
      </c>
      <c r="F8" s="27">
        <v>0</v>
      </c>
      <c r="G8" s="25">
        <v>5770</v>
      </c>
      <c r="H8" s="26">
        <v>1154</v>
      </c>
      <c r="I8" s="26">
        <v>1200</v>
      </c>
      <c r="J8" s="26">
        <v>0</v>
      </c>
      <c r="K8" s="27">
        <v>0</v>
      </c>
      <c r="L8" s="25">
        <v>5770</v>
      </c>
      <c r="M8" s="26">
        <v>1154</v>
      </c>
      <c r="N8" s="26">
        <v>1200</v>
      </c>
      <c r="O8" s="26">
        <v>0</v>
      </c>
      <c r="P8" s="27">
        <v>0</v>
      </c>
      <c r="Q8" s="25">
        <f>2356.62+5049.9+673.32</f>
        <v>8079.8399999999992</v>
      </c>
      <c r="R8" s="26">
        <v>1154</v>
      </c>
      <c r="S8" s="26">
        <v>0</v>
      </c>
      <c r="T8" s="26">
        <v>0</v>
      </c>
      <c r="U8" s="27">
        <v>0</v>
      </c>
      <c r="V8" s="25">
        <v>0</v>
      </c>
      <c r="W8" s="26">
        <v>0</v>
      </c>
      <c r="X8" s="26">
        <v>0</v>
      </c>
      <c r="Y8" s="26">
        <v>0</v>
      </c>
      <c r="Z8" s="28">
        <v>2000</v>
      </c>
    </row>
    <row r="9" spans="1:26" ht="30" customHeight="1" x14ac:dyDescent="0.25">
      <c r="A9" s="11" t="s">
        <v>16</v>
      </c>
      <c r="B9" s="25">
        <v>4370</v>
      </c>
      <c r="C9" s="26">
        <v>874</v>
      </c>
      <c r="D9" s="26">
        <v>0</v>
      </c>
      <c r="E9" s="26">
        <v>0</v>
      </c>
      <c r="F9" s="27">
        <v>0</v>
      </c>
      <c r="G9" s="25">
        <v>4370</v>
      </c>
      <c r="H9" s="26">
        <v>874</v>
      </c>
      <c r="I9" s="26">
        <v>0</v>
      </c>
      <c r="J9" s="26">
        <v>0</v>
      </c>
      <c r="K9" s="27">
        <v>0</v>
      </c>
      <c r="L9" s="25">
        <v>4370</v>
      </c>
      <c r="M9" s="26">
        <v>874</v>
      </c>
      <c r="N9" s="26">
        <v>0</v>
      </c>
      <c r="O9" s="26">
        <v>0</v>
      </c>
      <c r="P9" s="27">
        <v>0</v>
      </c>
      <c r="Q9" s="25">
        <v>4370</v>
      </c>
      <c r="R9" s="26">
        <v>874</v>
      </c>
      <c r="S9" s="26">
        <v>0</v>
      </c>
      <c r="T9" s="26">
        <v>0</v>
      </c>
      <c r="U9" s="27">
        <v>0</v>
      </c>
      <c r="V9" s="25">
        <v>0</v>
      </c>
      <c r="W9" s="26">
        <v>0</v>
      </c>
      <c r="X9" s="26">
        <v>0</v>
      </c>
      <c r="Y9" s="26">
        <v>0</v>
      </c>
      <c r="Z9" s="28">
        <v>3000</v>
      </c>
    </row>
    <row r="10" spans="1:26" ht="30" customHeight="1" x14ac:dyDescent="0.25">
      <c r="A10" s="11" t="s">
        <v>18</v>
      </c>
      <c r="B10" s="25">
        <v>1216.67</v>
      </c>
      <c r="C10" s="26">
        <v>0</v>
      </c>
      <c r="D10" s="26">
        <v>0</v>
      </c>
      <c r="E10" s="26">
        <v>0</v>
      </c>
      <c r="F10" s="27">
        <v>0</v>
      </c>
      <c r="G10" s="25">
        <v>3650</v>
      </c>
      <c r="H10" s="26">
        <v>0</v>
      </c>
      <c r="I10" s="26">
        <v>0</v>
      </c>
      <c r="J10" s="26">
        <v>0</v>
      </c>
      <c r="K10" s="26">
        <v>0</v>
      </c>
      <c r="L10" s="25">
        <f>3041.67+251.97+167.98</f>
        <v>3461.62</v>
      </c>
      <c r="M10" s="26">
        <v>0</v>
      </c>
      <c r="N10" s="26">
        <v>0</v>
      </c>
      <c r="O10" s="26">
        <v>0</v>
      </c>
      <c r="P10" s="26">
        <v>0</v>
      </c>
      <c r="Q10" s="25">
        <v>3800</v>
      </c>
      <c r="R10" s="26">
        <v>0</v>
      </c>
      <c r="S10" s="26">
        <v>0</v>
      </c>
      <c r="T10" s="26">
        <v>0</v>
      </c>
      <c r="U10" s="28">
        <v>0</v>
      </c>
      <c r="V10" s="32">
        <v>0</v>
      </c>
      <c r="W10" s="26">
        <v>0</v>
      </c>
      <c r="X10" s="26">
        <v>0</v>
      </c>
      <c r="Y10" s="26">
        <v>0</v>
      </c>
      <c r="Z10" s="28">
        <v>1800</v>
      </c>
    </row>
    <row r="11" spans="1:26" ht="30" customHeight="1" x14ac:dyDescent="0.25">
      <c r="A11" s="11" t="s">
        <v>21</v>
      </c>
      <c r="B11" s="25">
        <v>5780</v>
      </c>
      <c r="C11" s="26">
        <v>635.79999999999995</v>
      </c>
      <c r="D11" s="26">
        <v>1000</v>
      </c>
      <c r="E11" s="26">
        <v>0</v>
      </c>
      <c r="F11" s="27">
        <v>0</v>
      </c>
      <c r="G11" s="25">
        <v>5780</v>
      </c>
      <c r="H11" s="26">
        <v>635.79999999999995</v>
      </c>
      <c r="I11" s="26">
        <v>1000</v>
      </c>
      <c r="J11" s="26">
        <v>0</v>
      </c>
      <c r="K11" s="27">
        <v>0</v>
      </c>
      <c r="L11" s="25">
        <f>3853.33+1623.2</f>
        <v>5476.53</v>
      </c>
      <c r="M11" s="26">
        <f>423.87+211.93</f>
        <v>635.79999999999995</v>
      </c>
      <c r="N11" s="26">
        <v>666.67</v>
      </c>
      <c r="O11" s="26">
        <v>0</v>
      </c>
      <c r="P11" s="28">
        <v>0</v>
      </c>
      <c r="Q11" s="25">
        <v>5780</v>
      </c>
      <c r="R11" s="26">
        <v>635.79999999999995</v>
      </c>
      <c r="S11" s="26">
        <v>1000</v>
      </c>
      <c r="T11" s="26">
        <v>1600</v>
      </c>
      <c r="U11" s="28">
        <v>0</v>
      </c>
      <c r="V11" s="32">
        <v>0</v>
      </c>
      <c r="W11" s="26">
        <v>0</v>
      </c>
      <c r="X11" s="26">
        <v>0</v>
      </c>
      <c r="Y11" s="26">
        <v>0</v>
      </c>
      <c r="Z11" s="28">
        <v>4500</v>
      </c>
    </row>
    <row r="12" spans="1:26" ht="30" customHeight="1" x14ac:dyDescent="0.25">
      <c r="A12" s="11" t="s">
        <v>21</v>
      </c>
      <c r="B12" s="25">
        <v>5780</v>
      </c>
      <c r="C12" s="26">
        <v>1156</v>
      </c>
      <c r="D12" s="26">
        <v>1000</v>
      </c>
      <c r="E12" s="26">
        <v>0</v>
      </c>
      <c r="F12" s="27">
        <v>0</v>
      </c>
      <c r="G12" s="25">
        <v>5780</v>
      </c>
      <c r="H12" s="26">
        <v>1156</v>
      </c>
      <c r="I12" s="26">
        <v>1000</v>
      </c>
      <c r="J12" s="26">
        <v>0</v>
      </c>
      <c r="K12" s="27">
        <v>0</v>
      </c>
      <c r="L12" s="25">
        <v>5780</v>
      </c>
      <c r="M12" s="26">
        <v>1156</v>
      </c>
      <c r="N12" s="26">
        <v>1000</v>
      </c>
      <c r="O12" s="26">
        <v>0</v>
      </c>
      <c r="P12" s="27">
        <v>0</v>
      </c>
      <c r="Q12" s="25">
        <f>5587.33+163.35</f>
        <v>5750.68</v>
      </c>
      <c r="R12" s="26">
        <f>1117.47+38.53</f>
        <v>1156</v>
      </c>
      <c r="S12" s="26">
        <v>966.67</v>
      </c>
      <c r="T12" s="26">
        <v>0</v>
      </c>
      <c r="U12" s="28">
        <v>0</v>
      </c>
      <c r="V12" s="25">
        <v>0</v>
      </c>
      <c r="W12" s="26">
        <v>0</v>
      </c>
      <c r="X12" s="26">
        <v>0</v>
      </c>
      <c r="Y12" s="26">
        <v>0</v>
      </c>
      <c r="Z12" s="28">
        <v>4500</v>
      </c>
    </row>
    <row r="13" spans="1:26" ht="30" customHeight="1" x14ac:dyDescent="0.25">
      <c r="A13" s="11" t="s">
        <v>35</v>
      </c>
      <c r="B13" s="25">
        <v>8000</v>
      </c>
      <c r="C13" s="26">
        <v>1600</v>
      </c>
      <c r="D13" s="26">
        <v>3000</v>
      </c>
      <c r="E13" s="26">
        <v>2500</v>
      </c>
      <c r="F13" s="27">
        <v>6000</v>
      </c>
      <c r="G13" s="25">
        <v>8000</v>
      </c>
      <c r="H13" s="26">
        <v>1600</v>
      </c>
      <c r="I13" s="26">
        <v>3000</v>
      </c>
      <c r="J13" s="26">
        <v>2500</v>
      </c>
      <c r="K13" s="28">
        <v>0</v>
      </c>
      <c r="L13" s="25">
        <v>8000</v>
      </c>
      <c r="M13" s="26">
        <v>1600</v>
      </c>
      <c r="N13" s="26">
        <v>3000</v>
      </c>
      <c r="O13" s="26">
        <v>2500</v>
      </c>
      <c r="P13" s="28">
        <v>0</v>
      </c>
      <c r="Q13" s="25">
        <f>1066.67+9941.62</f>
        <v>11008.29</v>
      </c>
      <c r="R13" s="26">
        <f>213.33+1386.67</f>
        <v>1600</v>
      </c>
      <c r="S13" s="26">
        <v>0</v>
      </c>
      <c r="T13" s="26">
        <v>0</v>
      </c>
      <c r="U13" s="28">
        <v>0</v>
      </c>
      <c r="V13" s="25">
        <v>0</v>
      </c>
      <c r="W13" s="26">
        <v>0</v>
      </c>
      <c r="X13" s="26">
        <v>0</v>
      </c>
      <c r="Y13" s="26">
        <v>0</v>
      </c>
      <c r="Z13" s="28">
        <v>6000</v>
      </c>
    </row>
    <row r="14" spans="1:26" ht="30" customHeight="1" x14ac:dyDescent="0.25">
      <c r="A14" s="11" t="s">
        <v>20</v>
      </c>
      <c r="B14" s="25">
        <f>3048.34+435.75+261.45</f>
        <v>3745.54</v>
      </c>
      <c r="C14" s="26">
        <f>152.42+53.58</f>
        <v>206</v>
      </c>
      <c r="D14" s="26">
        <v>0</v>
      </c>
      <c r="E14" s="26">
        <v>0</v>
      </c>
      <c r="F14" s="27">
        <v>0</v>
      </c>
      <c r="G14" s="25">
        <f>3021.33+871.52</f>
        <v>3892.85</v>
      </c>
      <c r="H14" s="26">
        <f>151.07+54.93</f>
        <v>206</v>
      </c>
      <c r="I14" s="26">
        <v>0</v>
      </c>
      <c r="J14" s="26">
        <v>0</v>
      </c>
      <c r="K14" s="28">
        <v>0</v>
      </c>
      <c r="L14" s="25">
        <f>1510.67+2069.86</f>
        <v>3580.53</v>
      </c>
      <c r="M14" s="26">
        <f>75.53+130.47</f>
        <v>206</v>
      </c>
      <c r="N14" s="26">
        <v>0</v>
      </c>
      <c r="O14" s="26">
        <v>0</v>
      </c>
      <c r="P14" s="28">
        <v>0</v>
      </c>
      <c r="Q14" s="25">
        <f>3159.26+108.94</f>
        <v>3268.2000000000003</v>
      </c>
      <c r="R14" s="26">
        <v>206</v>
      </c>
      <c r="S14" s="26">
        <v>0</v>
      </c>
      <c r="T14" s="26">
        <v>0</v>
      </c>
      <c r="U14" s="28">
        <v>0</v>
      </c>
      <c r="V14" s="25">
        <v>0</v>
      </c>
      <c r="W14" s="26">
        <v>0</v>
      </c>
      <c r="X14" s="26">
        <v>0</v>
      </c>
      <c r="Y14" s="26">
        <v>0</v>
      </c>
      <c r="Z14" s="28">
        <v>1500</v>
      </c>
    </row>
    <row r="15" spans="1:26" ht="30" customHeight="1" x14ac:dyDescent="0.25">
      <c r="A15" s="11" t="s">
        <v>19</v>
      </c>
      <c r="B15" s="25">
        <v>4490</v>
      </c>
      <c r="C15" s="26">
        <v>583.70000000000005</v>
      </c>
      <c r="D15" s="26">
        <v>0</v>
      </c>
      <c r="E15" s="26">
        <v>0</v>
      </c>
      <c r="F15" s="27">
        <v>0</v>
      </c>
      <c r="G15" s="25">
        <v>4490</v>
      </c>
      <c r="H15" s="26">
        <v>583.70000000000005</v>
      </c>
      <c r="I15" s="26">
        <v>0</v>
      </c>
      <c r="J15" s="26">
        <v>0</v>
      </c>
      <c r="K15" s="27">
        <v>0</v>
      </c>
      <c r="L15" s="25">
        <v>4490</v>
      </c>
      <c r="M15" s="26">
        <v>583.70000000000005</v>
      </c>
      <c r="N15" s="26">
        <v>0</v>
      </c>
      <c r="O15" s="26">
        <v>0</v>
      </c>
      <c r="P15" s="27">
        <v>0</v>
      </c>
      <c r="Q15" s="25">
        <v>4490</v>
      </c>
      <c r="R15" s="26">
        <v>583.70000000000005</v>
      </c>
      <c r="S15" s="26">
        <v>0</v>
      </c>
      <c r="T15" s="26">
        <v>0</v>
      </c>
      <c r="U15" s="27">
        <v>0</v>
      </c>
      <c r="V15" s="25">
        <v>0</v>
      </c>
      <c r="W15" s="26">
        <v>0</v>
      </c>
      <c r="X15" s="26">
        <v>0</v>
      </c>
      <c r="Y15" s="26">
        <v>0</v>
      </c>
      <c r="Z15" s="28">
        <v>3000</v>
      </c>
    </row>
    <row r="16" spans="1:26" ht="30" customHeight="1" x14ac:dyDescent="0.25">
      <c r="A16" s="11" t="s">
        <v>23</v>
      </c>
      <c r="B16" s="25">
        <v>7650</v>
      </c>
      <c r="C16" s="26">
        <v>1530</v>
      </c>
      <c r="D16" s="26">
        <v>2550</v>
      </c>
      <c r="E16" s="26">
        <v>2370</v>
      </c>
      <c r="F16" s="27">
        <v>6000</v>
      </c>
      <c r="G16" s="25">
        <v>7650</v>
      </c>
      <c r="H16" s="26">
        <v>1530</v>
      </c>
      <c r="I16" s="26">
        <v>2550</v>
      </c>
      <c r="J16" s="26">
        <v>2370</v>
      </c>
      <c r="K16" s="28">
        <v>0</v>
      </c>
      <c r="L16" s="25">
        <f>7140+633.64</f>
        <v>7773.64</v>
      </c>
      <c r="M16" s="26">
        <f>1428+102</f>
        <v>1530</v>
      </c>
      <c r="N16" s="26">
        <v>2380</v>
      </c>
      <c r="O16" s="26">
        <v>2212</v>
      </c>
      <c r="P16" s="28">
        <v>0</v>
      </c>
      <c r="Q16" s="25">
        <v>7650</v>
      </c>
      <c r="R16" s="26">
        <v>1530</v>
      </c>
      <c r="S16" s="26">
        <v>2550</v>
      </c>
      <c r="T16" s="26">
        <v>2370</v>
      </c>
      <c r="U16" s="28">
        <v>0</v>
      </c>
      <c r="V16" s="25">
        <v>0</v>
      </c>
      <c r="W16" s="26">
        <v>0</v>
      </c>
      <c r="X16" s="26">
        <v>0</v>
      </c>
      <c r="Y16" s="26">
        <v>0</v>
      </c>
      <c r="Z16" s="28">
        <v>6000</v>
      </c>
    </row>
    <row r="17" spans="1:26" ht="30" customHeight="1" x14ac:dyDescent="0.25">
      <c r="A17" s="11" t="s">
        <v>24</v>
      </c>
      <c r="B17" s="25">
        <v>8200</v>
      </c>
      <c r="C17" s="26">
        <v>1640</v>
      </c>
      <c r="D17" s="26">
        <v>2520</v>
      </c>
      <c r="E17" s="26">
        <v>3216</v>
      </c>
      <c r="F17" s="27">
        <v>0</v>
      </c>
      <c r="G17" s="25">
        <v>8200</v>
      </c>
      <c r="H17" s="26">
        <v>1640</v>
      </c>
      <c r="I17" s="26">
        <v>2520</v>
      </c>
      <c r="J17" s="26">
        <v>3216</v>
      </c>
      <c r="K17" s="27">
        <v>0</v>
      </c>
      <c r="L17" s="25">
        <f>7653.33+702.28</f>
        <v>8355.61</v>
      </c>
      <c r="M17" s="26">
        <f>1530.67+109.33</f>
        <v>1640</v>
      </c>
      <c r="N17" s="26">
        <v>2352</v>
      </c>
      <c r="O17" s="26">
        <v>3001.6</v>
      </c>
      <c r="P17" s="28">
        <v>0</v>
      </c>
      <c r="Q17" s="25">
        <v>8200</v>
      </c>
      <c r="R17" s="26">
        <v>1640</v>
      </c>
      <c r="S17" s="26">
        <v>2520</v>
      </c>
      <c r="T17" s="26">
        <v>3216</v>
      </c>
      <c r="U17" s="27">
        <v>0</v>
      </c>
      <c r="V17" s="25">
        <v>0</v>
      </c>
      <c r="W17" s="26">
        <v>0</v>
      </c>
      <c r="X17" s="26">
        <v>0</v>
      </c>
      <c r="Y17" s="26">
        <v>0</v>
      </c>
      <c r="Z17" s="28">
        <v>0</v>
      </c>
    </row>
    <row r="18" spans="1:26" ht="30" customHeight="1" x14ac:dyDescent="0.25">
      <c r="A18" s="11" t="s">
        <v>21</v>
      </c>
      <c r="B18" s="25">
        <v>5800</v>
      </c>
      <c r="C18" s="26">
        <v>1160</v>
      </c>
      <c r="D18" s="26">
        <v>1000</v>
      </c>
      <c r="E18" s="26">
        <v>0</v>
      </c>
      <c r="F18" s="27">
        <v>3000</v>
      </c>
      <c r="G18" s="25">
        <v>5800</v>
      </c>
      <c r="H18" s="26">
        <v>1160</v>
      </c>
      <c r="I18" s="26">
        <v>1500</v>
      </c>
      <c r="J18" s="26">
        <v>0</v>
      </c>
      <c r="K18" s="28">
        <v>0</v>
      </c>
      <c r="L18" s="25">
        <v>5800</v>
      </c>
      <c r="M18" s="26">
        <v>1160</v>
      </c>
      <c r="N18" s="26">
        <v>1500</v>
      </c>
      <c r="O18" s="26">
        <v>0</v>
      </c>
      <c r="P18" s="28">
        <v>0</v>
      </c>
      <c r="Q18" s="25">
        <v>5800</v>
      </c>
      <c r="R18" s="26">
        <v>1160</v>
      </c>
      <c r="S18" s="26">
        <v>1500</v>
      </c>
      <c r="T18" s="26">
        <v>0</v>
      </c>
      <c r="U18" s="28">
        <v>0</v>
      </c>
      <c r="V18" s="25">
        <v>0</v>
      </c>
      <c r="W18" s="26">
        <v>0</v>
      </c>
      <c r="X18" s="26">
        <v>0</v>
      </c>
      <c r="Y18" s="26">
        <v>0</v>
      </c>
      <c r="Z18" s="28">
        <v>4500</v>
      </c>
    </row>
    <row r="19" spans="1:26" ht="30" customHeight="1" x14ac:dyDescent="0.25">
      <c r="A19" s="11" t="s">
        <v>16</v>
      </c>
      <c r="B19" s="25">
        <f>3702.67+209.46+314.19</f>
        <v>4226.32</v>
      </c>
      <c r="C19" s="26">
        <f>740.53+143.47</f>
        <v>884</v>
      </c>
      <c r="D19" s="26">
        <v>0</v>
      </c>
      <c r="E19" s="26">
        <v>0</v>
      </c>
      <c r="F19" s="27">
        <v>0</v>
      </c>
      <c r="G19" s="25">
        <f>4125.33+209.46</f>
        <v>4334.79</v>
      </c>
      <c r="H19" s="26">
        <f>825.07+58.93</f>
        <v>884</v>
      </c>
      <c r="I19" s="26">
        <v>0</v>
      </c>
      <c r="J19" s="26">
        <v>0</v>
      </c>
      <c r="K19" s="28">
        <v>0</v>
      </c>
      <c r="L19" s="25">
        <f>4125.33+211.68</f>
        <v>4337.01</v>
      </c>
      <c r="M19" s="26">
        <v>884</v>
      </c>
      <c r="N19" s="26">
        <v>0</v>
      </c>
      <c r="O19" s="26">
        <v>0</v>
      </c>
      <c r="P19" s="28">
        <v>0</v>
      </c>
      <c r="Q19" s="25">
        <v>4420</v>
      </c>
      <c r="R19" s="26">
        <v>884</v>
      </c>
      <c r="S19" s="26">
        <v>0</v>
      </c>
      <c r="T19" s="26">
        <v>0</v>
      </c>
      <c r="U19" s="28">
        <v>0</v>
      </c>
      <c r="V19" s="25">
        <v>0</v>
      </c>
      <c r="W19" s="26">
        <v>0</v>
      </c>
      <c r="X19" s="26">
        <v>0</v>
      </c>
      <c r="Y19" s="26">
        <v>0</v>
      </c>
      <c r="Z19" s="28">
        <v>3000</v>
      </c>
    </row>
  </sheetData>
  <mergeCells count="16">
    <mergeCell ref="Q4:Q5"/>
    <mergeCell ref="R4:T4"/>
    <mergeCell ref="V3:Z3"/>
    <mergeCell ref="V4:V5"/>
    <mergeCell ref="Q3:U3"/>
    <mergeCell ref="W4:Y4"/>
    <mergeCell ref="A3:A5"/>
    <mergeCell ref="B3:F3"/>
    <mergeCell ref="G3:K3"/>
    <mergeCell ref="L3:P3"/>
    <mergeCell ref="M4:O4"/>
    <mergeCell ref="B4:B5"/>
    <mergeCell ref="C4:E4"/>
    <mergeCell ref="G4:G5"/>
    <mergeCell ref="H4:J4"/>
    <mergeCell ref="L4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I-XII.2022</vt:lpstr>
      <vt:lpstr>I-V.2023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Kaczanowska</dc:creator>
  <cp:lastModifiedBy>Katarzyna Kaczanowska</cp:lastModifiedBy>
  <cp:lastPrinted>2023-05-23T12:40:32Z</cp:lastPrinted>
  <dcterms:created xsi:type="dcterms:W3CDTF">2023-05-22T10:45:08Z</dcterms:created>
  <dcterms:modified xsi:type="dcterms:W3CDTF">2023-05-24T12:35:43Z</dcterms:modified>
</cp:coreProperties>
</file>